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tif" ContentType="image/tif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C:\Users\marcus\Desktop\BG_review_2\"/>
    </mc:Choice>
  </mc:AlternateContent>
  <bookViews>
    <workbookView xWindow="0" yWindow="0" windowWidth="28800" windowHeight="11835" tabRatio="500" activeTab="2"/>
  </bookViews>
  <sheets>
    <sheet name="Figure S1" sheetId="7" r:id="rId1"/>
    <sheet name="Figure S2" sheetId="8" r:id="rId2"/>
    <sheet name="Figure S3" sheetId="9" r:id="rId3"/>
    <sheet name="Table S1" sheetId="1" r:id="rId4"/>
    <sheet name="Table S2" sheetId="4" r:id="rId5"/>
    <sheet name="Table S3" sheetId="2" r:id="rId6"/>
    <sheet name="Table S4" sheetId="6" r:id="rId7"/>
    <sheet name="Table S5" sheetId="5" r:id="rId8"/>
    <sheet name="Table S6" sheetId="3" r:id="rId9"/>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U130" i="2" l="1"/>
  <c r="Z130" i="2"/>
  <c r="AA130" i="2"/>
  <c r="AB130" i="2"/>
  <c r="T132" i="2"/>
  <c r="U132" i="2"/>
  <c r="Z132" i="2"/>
  <c r="AA132" i="2"/>
  <c r="AB132" i="2"/>
  <c r="T134" i="2"/>
  <c r="U134" i="2"/>
  <c r="T135" i="2"/>
  <c r="U135" i="2"/>
  <c r="Q128" i="2"/>
  <c r="Q127" i="2"/>
  <c r="Q126" i="2"/>
  <c r="Q125" i="2"/>
  <c r="Q123" i="2"/>
  <c r="Q121" i="2"/>
  <c r="Q120" i="2"/>
  <c r="Q119" i="2"/>
  <c r="Q117" i="2"/>
  <c r="Q116" i="2"/>
  <c r="Q114" i="2"/>
  <c r="Q113" i="2"/>
  <c r="Q112" i="2"/>
  <c r="Q111" i="2"/>
  <c r="Q110" i="2"/>
  <c r="Q109" i="2"/>
  <c r="Q107" i="2"/>
  <c r="Q106" i="2"/>
  <c r="Q105" i="2"/>
  <c r="Q104" i="2"/>
  <c r="Q103" i="2"/>
  <c r="Q102" i="2"/>
  <c r="Q100" i="2"/>
  <c r="Q99" i="2"/>
  <c r="Q98" i="2"/>
  <c r="Q97" i="2"/>
  <c r="Q96" i="2"/>
  <c r="Q93" i="2"/>
  <c r="Q92" i="2"/>
  <c r="Q91" i="2"/>
  <c r="Q90" i="2"/>
  <c r="Q89" i="2"/>
  <c r="Q88" i="2"/>
  <c r="Q86" i="2"/>
  <c r="Q85" i="2"/>
  <c r="Q84" i="2"/>
  <c r="Q83" i="2"/>
  <c r="Q82" i="2"/>
  <c r="Q81" i="2"/>
  <c r="Q79" i="2"/>
  <c r="Q78" i="2"/>
  <c r="Q77" i="2"/>
  <c r="Q76" i="2"/>
  <c r="Q75" i="2"/>
  <c r="Q74" i="2"/>
  <c r="Q65" i="2"/>
  <c r="Q64" i="2"/>
  <c r="Q62" i="2"/>
  <c r="Q61" i="2"/>
  <c r="Q60" i="2"/>
  <c r="Q58" i="2"/>
  <c r="Q57" i="2"/>
  <c r="Q56" i="2"/>
  <c r="Q55" i="2"/>
  <c r="Q54" i="2"/>
  <c r="Q53" i="2"/>
  <c r="Q51" i="2"/>
  <c r="Q50" i="2"/>
  <c r="Q49" i="2"/>
  <c r="Q48" i="2"/>
  <c r="Q47" i="2"/>
  <c r="Q46" i="2"/>
  <c r="Q44" i="2"/>
  <c r="Q43" i="2"/>
  <c r="Q42" i="2"/>
  <c r="Q41" i="2"/>
  <c r="Q40" i="2"/>
  <c r="Q39" i="2"/>
  <c r="Q37" i="2"/>
  <c r="Q35" i="2"/>
  <c r="Q34" i="2"/>
  <c r="Q33" i="2"/>
  <c r="Q32" i="2"/>
  <c r="Q30" i="2"/>
  <c r="Q29" i="2"/>
  <c r="Q28" i="2"/>
  <c r="Q26" i="2"/>
  <c r="Q25" i="2"/>
  <c r="Q23" i="2"/>
  <c r="Q22" i="2"/>
  <c r="Q21" i="2"/>
  <c r="Q20" i="2"/>
  <c r="Q19" i="2"/>
  <c r="Q18" i="2"/>
  <c r="Q16" i="2"/>
  <c r="Q15" i="2"/>
  <c r="Q12" i="2"/>
  <c r="Q11" i="2"/>
  <c r="Q9" i="2"/>
  <c r="Q8" i="2"/>
  <c r="Q7" i="2"/>
  <c r="Q6" i="2"/>
  <c r="Q5" i="2"/>
  <c r="Q4" i="2"/>
</calcChain>
</file>

<file path=xl/sharedStrings.xml><?xml version="1.0" encoding="utf-8"?>
<sst xmlns="http://schemas.openxmlformats.org/spreadsheetml/2006/main" count="2098" uniqueCount="525">
  <si>
    <t>sample ID</t>
  </si>
  <si>
    <t>Station</t>
  </si>
  <si>
    <t>CTD no</t>
  </si>
  <si>
    <t>Latitude</t>
  </si>
  <si>
    <t>Longitude</t>
  </si>
  <si>
    <t>Date (yyyy-mm-dd)</t>
  </si>
  <si>
    <t>Depth [m]</t>
  </si>
  <si>
    <t>Temperature [C]</t>
  </si>
  <si>
    <t>Fluorescence [µg/l]</t>
  </si>
  <si>
    <t>Salinity [PSU]</t>
  </si>
  <si>
    <t>Oxygen (ml/l)</t>
  </si>
  <si>
    <t>NO3 [µM/l]</t>
  </si>
  <si>
    <t>NO2 [µM/l]</t>
  </si>
  <si>
    <t>PO4 [µM/l]</t>
  </si>
  <si>
    <t>Si [µM/l]</t>
  </si>
  <si>
    <t>NO2+NO3</t>
  </si>
  <si>
    <t>Fe</t>
  </si>
  <si>
    <t>UCYN-A1 [gene copies/l]</t>
  </si>
  <si>
    <t>UCYN-A2 [gene copies/l]</t>
  </si>
  <si>
    <t>UCYN-B [gene copies/l]</t>
  </si>
  <si>
    <t>UCYN-C [gene copies/l]</t>
  </si>
  <si>
    <t>UCYNA1_Host [gene copies/l]</t>
  </si>
  <si>
    <t>UCYNA2_Host [gene copies/l]</t>
  </si>
  <si>
    <t>Het-1 [gene copies/l]</t>
  </si>
  <si>
    <t>Het-2 [gene copies/l]</t>
  </si>
  <si>
    <t>Het-3  [gene copies/l]</t>
  </si>
  <si>
    <t>SD1</t>
  </si>
  <si>
    <t>SD2</t>
  </si>
  <si>
    <t>SD3</t>
  </si>
  <si>
    <t>LDA</t>
  </si>
  <si>
    <t>SD4</t>
  </si>
  <si>
    <t>SD5</t>
  </si>
  <si>
    <t>SD6</t>
  </si>
  <si>
    <t>SD7</t>
  </si>
  <si>
    <t>SD8</t>
  </si>
  <si>
    <t>SD9</t>
  </si>
  <si>
    <t>SD10</t>
  </si>
  <si>
    <t>SD11</t>
  </si>
  <si>
    <t>SD12</t>
  </si>
  <si>
    <t>LDB</t>
  </si>
  <si>
    <t>SD13</t>
  </si>
  <si>
    <t>LDC</t>
  </si>
  <si>
    <t>SD14</t>
  </si>
  <si>
    <t>SD15</t>
  </si>
  <si>
    <t>bd</t>
  </si>
  <si>
    <t>total</t>
  </si>
  <si>
    <t>% of samples BD</t>
  </si>
  <si>
    <t xml:space="preserve"> </t>
  </si>
  <si>
    <t xml:space="preserve">averagge when detected </t>
  </si>
  <si>
    <t>so exclude 0's</t>
  </si>
  <si>
    <t>Probe 5' to 3'</t>
  </si>
  <si>
    <t>Forward Primer 5' to 3'</t>
  </si>
  <si>
    <t>Reverse Primer 5' to 3´</t>
  </si>
  <si>
    <t>Reference</t>
  </si>
  <si>
    <t>UCYN-A1</t>
  </si>
  <si>
    <t>AGCTATAACAACGTTTTATGCGTGA</t>
  </si>
  <si>
    <t>TCTGGTGGTCCTGAGCCTGGA</t>
  </si>
  <si>
    <t>ACCACGACCAGCACATCCA</t>
  </si>
  <si>
    <t>Church et al. 2005a</t>
  </si>
  <si>
    <t>GGTTACAACAACGTTTTATGTGTTGA</t>
  </si>
  <si>
    <t>UCYN-A2</t>
  </si>
  <si>
    <t>TCTGGTGGTCCTGAGCCCGGA</t>
  </si>
  <si>
    <t>CGGTTTCCGTGGTGTACGTT</t>
  </si>
  <si>
    <t>AATACCACGACCCGCACAAC</t>
  </si>
  <si>
    <t>TCCGGTGGTCCTGAGCCTGGTGT</t>
  </si>
  <si>
    <t>UCYN-B</t>
  </si>
  <si>
    <t>Moisander et al. 2010</t>
  </si>
  <si>
    <t>TGGTTACCGTGATGTACGTT</t>
  </si>
  <si>
    <t>AATGCCGCGACCAGCACAAC</t>
  </si>
  <si>
    <t>TCTGGTGGTCCTGAGCCTGGTGT</t>
  </si>
  <si>
    <t>Foster et al. 2007</t>
  </si>
  <si>
    <t>CGGTTTCCGTGGCGTACGTT</t>
  </si>
  <si>
    <t>GAGCGGGTGTCGGAGACGGAT</t>
  </si>
  <si>
    <t>TCTGGTGGTCCAGAACCTGGTGT</t>
  </si>
  <si>
    <t>het-3</t>
  </si>
  <si>
    <t>Trichodesmium</t>
  </si>
  <si>
    <t>GACGAAGTATTGAAGCCAGGTTTC</t>
  </si>
  <si>
    <t>CATTAAGTGTGTTGAATCTGGTGGTCCTGAGC</t>
  </si>
  <si>
    <t>CGGCCAGCGCAACCTA</t>
  </si>
  <si>
    <t>UCYN-A2 Host</t>
  </si>
  <si>
    <t>GGTTTTGCCGGTCTGCCGTT</t>
  </si>
  <si>
    <t>GAGTGGGTGTCGGAGACGGAT</t>
  </si>
  <si>
    <t>CTGGTGCGAGCGTCCTTCCT</t>
  </si>
  <si>
    <t>This study</t>
  </si>
  <si>
    <t>Thompson et al. 2014</t>
  </si>
  <si>
    <t>Target</t>
  </si>
  <si>
    <t>Station ID</t>
  </si>
  <si>
    <t>Depth  (m)    % light</t>
  </si>
  <si>
    <t>10% (35)</t>
  </si>
  <si>
    <t>54% (10)</t>
  </si>
  <si>
    <t>10% (45)</t>
  </si>
  <si>
    <t>36% (21)</t>
  </si>
  <si>
    <t>LD B</t>
  </si>
  <si>
    <t>75% (5)</t>
  </si>
  <si>
    <t>36% (12)</t>
  </si>
  <si>
    <t>10% (27)</t>
  </si>
  <si>
    <t>LD C</t>
  </si>
  <si>
    <t>54% (16)</t>
  </si>
  <si>
    <t>10% (60)</t>
  </si>
  <si>
    <t xml:space="preserve">10% (35) </t>
  </si>
  <si>
    <t>10% (36)</t>
  </si>
  <si>
    <t>54% (12)</t>
  </si>
  <si>
    <t>54% (9)</t>
  </si>
  <si>
    <t>36% (15)</t>
  </si>
  <si>
    <t>36% (16)</t>
  </si>
  <si>
    <t>75% (6)</t>
  </si>
  <si>
    <t>10% (58)</t>
  </si>
  <si>
    <t>Parameter</t>
  </si>
  <si>
    <t>Region</t>
  </si>
  <si>
    <t>Study</t>
  </si>
  <si>
    <t>Depth</t>
  </si>
  <si>
    <t>Temp</t>
  </si>
  <si>
    <t xml:space="preserve">Chl a </t>
  </si>
  <si>
    <t>Salinity</t>
  </si>
  <si>
    <t>DIP</t>
  </si>
  <si>
    <t>DIN</t>
  </si>
  <si>
    <t>UCYN-A</t>
  </si>
  <si>
    <t>Het-1</t>
  </si>
  <si>
    <t>Het-2</t>
  </si>
  <si>
    <t>NEP</t>
  </si>
  <si>
    <t>-</t>
  </si>
  <si>
    <t>+</t>
  </si>
  <si>
    <t>Church et al. 2008</t>
  </si>
  <si>
    <t>0*</t>
  </si>
  <si>
    <t>SWP</t>
  </si>
  <si>
    <t>Moisander et al. 2010 (Tropical)</t>
  </si>
  <si>
    <t>Moisander et al. 2010 (Sub-tropical)</t>
  </si>
  <si>
    <t>TA</t>
  </si>
  <si>
    <t>Goebel et al. 2010</t>
  </si>
  <si>
    <t>NA</t>
  </si>
  <si>
    <t>Langlois et al. 2008</t>
  </si>
  <si>
    <t>Benavides et al. 2016</t>
  </si>
  <si>
    <t>WTNA</t>
  </si>
  <si>
    <t>EEA</t>
  </si>
  <si>
    <t>Foster et al. 2009</t>
  </si>
  <si>
    <t>NSCS</t>
  </si>
  <si>
    <t>Kong et al. 2011</t>
  </si>
  <si>
    <t>SSCS</t>
  </si>
  <si>
    <t>Moisander et al. 2008</t>
  </si>
  <si>
    <t>Bombar et al. 2011</t>
  </si>
  <si>
    <t>Overall</t>
  </si>
  <si>
    <t>Global</t>
  </si>
  <si>
    <t>ALL</t>
  </si>
  <si>
    <t>-0,03</t>
  </si>
  <si>
    <t>0,09</t>
  </si>
  <si>
    <t>0,02</t>
  </si>
  <si>
    <t>0,03</t>
  </si>
  <si>
    <t>0**</t>
  </si>
  <si>
    <t>-0,20</t>
  </si>
  <si>
    <t>nr</t>
  </si>
  <si>
    <t>CGTAATGCTCGAAGGGTTTGA</t>
  </si>
  <si>
    <t>TGTGCTGGTCGTGGTAT</t>
  </si>
  <si>
    <t>CACGACCAGCACAACCAACT</t>
  </si>
  <si>
    <t>nd</t>
  </si>
  <si>
    <t>TEA</t>
  </si>
  <si>
    <t>UD</t>
  </si>
  <si>
    <t>Church et al. 2005</t>
  </si>
  <si>
    <t>Depth (m)</t>
  </si>
  <si>
    <t>Light (%)</t>
  </si>
  <si>
    <t>LD</t>
  </si>
  <si>
    <t>A</t>
  </si>
  <si>
    <t>Qualitative observations</t>
  </si>
  <si>
    <t>0.4*</t>
  </si>
  <si>
    <t xml:space="preserve">Richelia </t>
  </si>
  <si>
    <t>3.4*</t>
  </si>
  <si>
    <t>0.2*</t>
  </si>
  <si>
    <t>1.4*</t>
  </si>
  <si>
    <t>C. watsonii like</t>
  </si>
  <si>
    <t>1.2*</t>
  </si>
  <si>
    <t>1*</t>
  </si>
  <si>
    <t>B</t>
  </si>
  <si>
    <t>2.2*</t>
  </si>
  <si>
    <t>2*</t>
  </si>
  <si>
    <t>3.8*</t>
  </si>
  <si>
    <t>5.6*</t>
  </si>
  <si>
    <t>1.8*</t>
  </si>
  <si>
    <t>0.8*</t>
  </si>
  <si>
    <t>C</t>
  </si>
  <si>
    <t>Low biomass; lots of cellular debris (broken frustules); dead copepods</t>
  </si>
  <si>
    <t xml:space="preserve">high density of picoeukaryotes but not evenly distributed on filter </t>
  </si>
  <si>
    <t>0.6*</t>
  </si>
  <si>
    <t>less density of picoeukaryotes than 75% light</t>
  </si>
  <si>
    <t>low general biomass</t>
  </si>
  <si>
    <t>3*</t>
  </si>
  <si>
    <t>presence of pico-eukaryotes; cellular debris</t>
  </si>
  <si>
    <t>lots of cellular debris</t>
  </si>
  <si>
    <t>high density of picoeukaryotes</t>
  </si>
  <si>
    <t>*, indicates that counts were less than 50 per filter (area=1734 mm2)</t>
  </si>
  <si>
    <t>5.8*</t>
  </si>
  <si>
    <t>8*</t>
  </si>
  <si>
    <t>5.2*</t>
  </si>
  <si>
    <t>4.4*</t>
  </si>
  <si>
    <t>8.4*</t>
  </si>
  <si>
    <t>9.8*</t>
  </si>
  <si>
    <t>5.4*</t>
  </si>
  <si>
    <t>4.2*</t>
  </si>
  <si>
    <t>9*</t>
  </si>
  <si>
    <t>4*</t>
  </si>
  <si>
    <t>Trichodesmium spp.</t>
  </si>
  <si>
    <t>CTGGTAGAACTGTCCT</t>
  </si>
  <si>
    <t>Phylotype</t>
  </si>
  <si>
    <t xml:space="preserve">UCYN-A1 Host </t>
  </si>
  <si>
    <t xml:space="preserve">UCYN-A1 </t>
  </si>
  <si>
    <t xml:space="preserve">UCYN-A2 </t>
  </si>
  <si>
    <t xml:space="preserve">het-1 </t>
  </si>
  <si>
    <t xml:space="preserve">het-2 </t>
  </si>
  <si>
    <t>AGGTTTGCCGGTCTGCCGAT</t>
  </si>
  <si>
    <t>dnq</t>
  </si>
  <si>
    <t>het-2</t>
  </si>
  <si>
    <t>het-1</t>
  </si>
  <si>
    <t>UCYN-A1 host</t>
  </si>
  <si>
    <t>UCYN-A2 host</t>
  </si>
  <si>
    <t>CC</t>
  </si>
  <si>
    <t>-0.054</t>
  </si>
  <si>
    <t>-0.018</t>
  </si>
  <si>
    <t>-0.026</t>
  </si>
  <si>
    <t>0.053</t>
  </si>
  <si>
    <t>p</t>
  </si>
  <si>
    <t>&lt;0.001</t>
  </si>
  <si>
    <t>0.582</t>
  </si>
  <si>
    <t>0.855</t>
  </si>
  <si>
    <t>0.787</t>
  </si>
  <si>
    <t>0.586</t>
  </si>
  <si>
    <t>0.176</t>
  </si>
  <si>
    <t>0.003</t>
  </si>
  <si>
    <t>0.008</t>
  </si>
  <si>
    <t>0.055</t>
  </si>
  <si>
    <t>0.034</t>
  </si>
  <si>
    <t>0.106</t>
  </si>
  <si>
    <t>0.039</t>
  </si>
  <si>
    <t>0.116</t>
  </si>
  <si>
    <t>0.247</t>
  </si>
  <si>
    <t>0.674</t>
  </si>
  <si>
    <t>0.205</t>
  </si>
  <si>
    <t>0.075</t>
  </si>
  <si>
    <t>-0.010</t>
  </si>
  <si>
    <t>0.149</t>
  </si>
  <si>
    <t>0.416</t>
  </si>
  <si>
    <t>0.917</t>
  </si>
  <si>
    <t>0.104</t>
  </si>
  <si>
    <t>-0.080</t>
  </si>
  <si>
    <t>-0.081</t>
  </si>
  <si>
    <t>-0.006</t>
  </si>
  <si>
    <t>0.382</t>
  </si>
  <si>
    <t>0.380</t>
  </si>
  <si>
    <t>0.949</t>
  </si>
  <si>
    <t>0.057</t>
  </si>
  <si>
    <t>-0.046</t>
  </si>
  <si>
    <t>0.539</t>
  </si>
  <si>
    <t>0.621</t>
  </si>
  <si>
    <t>0.033</t>
  </si>
  <si>
    <t>(˚C)</t>
  </si>
  <si>
    <t xml:space="preserve">Flourescence </t>
  </si>
  <si>
    <t>Salinity (PSU)</t>
  </si>
  <si>
    <t>µM</t>
  </si>
  <si>
    <t>DiSi</t>
  </si>
  <si>
    <t>0.010</t>
  </si>
  <si>
    <t>0.127</t>
  </si>
  <si>
    <t>0.921</t>
  </si>
  <si>
    <t>0.216</t>
  </si>
  <si>
    <t>-0.098</t>
  </si>
  <si>
    <t>0.313</t>
  </si>
  <si>
    <t>0.002</t>
  </si>
  <si>
    <t>0.021</t>
  </si>
  <si>
    <t>-0.094</t>
  </si>
  <si>
    <t>-0.055</t>
  </si>
  <si>
    <t>0.001</t>
  </si>
  <si>
    <t>0.011</t>
  </si>
  <si>
    <t>0.015</t>
  </si>
  <si>
    <t>0.355</t>
  </si>
  <si>
    <t>0.596</t>
  </si>
  <si>
    <t>0.793</t>
  </si>
  <si>
    <t>0.187</t>
  </si>
  <si>
    <t>-0.112</t>
  </si>
  <si>
    <t>-0.075</t>
  </si>
  <si>
    <t>-0.028</t>
  </si>
  <si>
    <t>0.269</t>
  </si>
  <si>
    <t>0.470</t>
  </si>
  <si>
    <t>0.779</t>
  </si>
  <si>
    <t>0.144</t>
  </si>
  <si>
    <t>-0.129</t>
  </si>
  <si>
    <t>0.029</t>
  </si>
  <si>
    <t>-0.128</t>
  </si>
  <si>
    <t>0.138</t>
  </si>
  <si>
    <t>-0.022</t>
  </si>
  <si>
    <t>0.100</t>
  </si>
  <si>
    <t>0.182</t>
  </si>
  <si>
    <t>0.765</t>
  </si>
  <si>
    <t>0.284</t>
  </si>
  <si>
    <t>0.154</t>
  </si>
  <si>
    <t>0.937</t>
  </si>
  <si>
    <t>0.835</t>
  </si>
  <si>
    <t>0.317</t>
  </si>
  <si>
    <t>0.090</t>
  </si>
  <si>
    <t>-0.082</t>
  </si>
  <si>
    <t>0.042</t>
  </si>
  <si>
    <t>-0.110</t>
  </si>
  <si>
    <t>-0.060</t>
  </si>
  <si>
    <t>-0.069</t>
  </si>
  <si>
    <t>0.330</t>
  </si>
  <si>
    <t>0.401</t>
  </si>
  <si>
    <t>0.673</t>
  </si>
  <si>
    <t>0.365</t>
  </si>
  <si>
    <t>0.310</t>
  </si>
  <si>
    <t>0.555</t>
  </si>
  <si>
    <t>0.511</t>
  </si>
  <si>
    <t>0.581</t>
  </si>
  <si>
    <t>0.141</t>
  </si>
  <si>
    <t>0.311</t>
  </si>
  <si>
    <t>0.146</t>
  </si>
  <si>
    <t>-0.171</t>
  </si>
  <si>
    <t>0.048</t>
  </si>
  <si>
    <t>0.076</t>
  </si>
  <si>
    <t>0.623</t>
  </si>
  <si>
    <t>-0.154</t>
  </si>
  <si>
    <t>0.159</t>
  </si>
  <si>
    <t>0.004</t>
  </si>
  <si>
    <t>0.165</t>
  </si>
  <si>
    <t>0.125</t>
  </si>
  <si>
    <t>-0.156</t>
  </si>
  <si>
    <t>-0.091</t>
  </si>
  <si>
    <t>0.093</t>
  </si>
  <si>
    <t>0.965</t>
  </si>
  <si>
    <t>0.167</t>
  </si>
  <si>
    <t>0.005</t>
  </si>
  <si>
    <t>0.197</t>
  </si>
  <si>
    <t>0.009</t>
  </si>
  <si>
    <t>0.134</t>
  </si>
  <si>
    <t>0.362</t>
  </si>
  <si>
    <t>Trichodesmium [gene copies/l]</t>
  </si>
  <si>
    <r>
      <t>0.521</t>
    </r>
    <r>
      <rPr>
        <vertAlign val="superscript"/>
        <sz val="12"/>
        <color rgb="FF000000"/>
        <rFont val="Times New Roman"/>
        <family val="1"/>
      </rPr>
      <t>**</t>
    </r>
  </si>
  <si>
    <r>
      <t>0.537</t>
    </r>
    <r>
      <rPr>
        <vertAlign val="superscript"/>
        <sz val="12"/>
        <color rgb="FF000000"/>
        <rFont val="Times New Roman"/>
        <family val="1"/>
      </rPr>
      <t>**</t>
    </r>
  </si>
  <si>
    <r>
      <t>0.569</t>
    </r>
    <r>
      <rPr>
        <vertAlign val="superscript"/>
        <sz val="12"/>
        <color rgb="FF000000"/>
        <rFont val="Times New Roman"/>
        <family val="1"/>
      </rPr>
      <t>**</t>
    </r>
  </si>
  <si>
    <r>
      <t>0.334</t>
    </r>
    <r>
      <rPr>
        <vertAlign val="superscript"/>
        <sz val="12"/>
        <color rgb="FF000000"/>
        <rFont val="Times New Roman"/>
        <family val="1"/>
      </rPr>
      <t>**</t>
    </r>
  </si>
  <si>
    <r>
      <t>0.265</t>
    </r>
    <r>
      <rPr>
        <vertAlign val="superscript"/>
        <sz val="12"/>
        <color rgb="FF000000"/>
        <rFont val="Times New Roman"/>
        <family val="1"/>
      </rPr>
      <t>**</t>
    </r>
  </si>
  <si>
    <r>
      <t>0.243</t>
    </r>
    <r>
      <rPr>
        <vertAlign val="superscript"/>
        <sz val="12"/>
        <color rgb="FF000000"/>
        <rFont val="Times New Roman"/>
        <family val="1"/>
      </rPr>
      <t>**</t>
    </r>
  </si>
  <si>
    <r>
      <t>0.195</t>
    </r>
    <r>
      <rPr>
        <vertAlign val="superscript"/>
        <sz val="12"/>
        <color rgb="FF000000"/>
        <rFont val="Times New Roman"/>
        <family val="1"/>
      </rPr>
      <t>*</t>
    </r>
  </si>
  <si>
    <r>
      <t>0.571</t>
    </r>
    <r>
      <rPr>
        <vertAlign val="superscript"/>
        <sz val="12"/>
        <color rgb="FF000000"/>
        <rFont val="Times New Roman"/>
        <family val="1"/>
      </rPr>
      <t>**</t>
    </r>
  </si>
  <si>
    <r>
      <t>0.576</t>
    </r>
    <r>
      <rPr>
        <vertAlign val="superscript"/>
        <sz val="12"/>
        <color rgb="FF000000"/>
        <rFont val="Times New Roman"/>
        <family val="1"/>
      </rPr>
      <t>**</t>
    </r>
  </si>
  <si>
    <r>
      <t>0.405</t>
    </r>
    <r>
      <rPr>
        <vertAlign val="superscript"/>
        <sz val="12"/>
        <color rgb="FF000000"/>
        <rFont val="Times New Roman"/>
        <family val="1"/>
      </rPr>
      <t>**</t>
    </r>
  </si>
  <si>
    <r>
      <t>0.791</t>
    </r>
    <r>
      <rPr>
        <vertAlign val="superscript"/>
        <sz val="12"/>
        <color rgb="FF000000"/>
        <rFont val="Times New Roman"/>
        <family val="1"/>
      </rPr>
      <t>**</t>
    </r>
  </si>
  <si>
    <r>
      <t>0.427</t>
    </r>
    <r>
      <rPr>
        <vertAlign val="superscript"/>
        <sz val="12"/>
        <color rgb="FF000000"/>
        <rFont val="Times New Roman"/>
        <family val="1"/>
      </rPr>
      <t>**</t>
    </r>
  </si>
  <si>
    <r>
      <t>0.400</t>
    </r>
    <r>
      <rPr>
        <vertAlign val="superscript"/>
        <sz val="12"/>
        <color rgb="FF000000"/>
        <rFont val="Times New Roman"/>
        <family val="1"/>
      </rPr>
      <t>**</t>
    </r>
  </si>
  <si>
    <r>
      <t>0.498</t>
    </r>
    <r>
      <rPr>
        <vertAlign val="superscript"/>
        <sz val="12"/>
        <color rgb="FF000000"/>
        <rFont val="Times New Roman"/>
        <family val="1"/>
      </rPr>
      <t>**</t>
    </r>
  </si>
  <si>
    <r>
      <t>0.489</t>
    </r>
    <r>
      <rPr>
        <vertAlign val="superscript"/>
        <sz val="12"/>
        <color rgb="FF000000"/>
        <rFont val="Times New Roman"/>
        <family val="1"/>
      </rPr>
      <t>**</t>
    </r>
  </si>
  <si>
    <r>
      <t>0.377</t>
    </r>
    <r>
      <rPr>
        <vertAlign val="superscript"/>
        <sz val="12"/>
        <color rgb="FF000000"/>
        <rFont val="Times New Roman"/>
        <family val="1"/>
      </rPr>
      <t>**</t>
    </r>
  </si>
  <si>
    <r>
      <t>0.197</t>
    </r>
    <r>
      <rPr>
        <vertAlign val="superscript"/>
        <sz val="12"/>
        <color rgb="FF000000"/>
        <rFont val="Times New Roman"/>
        <family val="1"/>
      </rPr>
      <t>*</t>
    </r>
  </si>
  <si>
    <r>
      <t>0.726</t>
    </r>
    <r>
      <rPr>
        <vertAlign val="superscript"/>
        <sz val="12"/>
        <color rgb="FF000000"/>
        <rFont val="Times New Roman"/>
        <family val="1"/>
      </rPr>
      <t>**</t>
    </r>
  </si>
  <si>
    <r>
      <t>0.572</t>
    </r>
    <r>
      <rPr>
        <vertAlign val="superscript"/>
        <sz val="12"/>
        <color rgb="FF000000"/>
        <rFont val="Times New Roman"/>
        <family val="1"/>
      </rPr>
      <t>**</t>
    </r>
  </si>
  <si>
    <r>
      <t>0.583</t>
    </r>
    <r>
      <rPr>
        <vertAlign val="superscript"/>
        <sz val="12"/>
        <color rgb="FF000000"/>
        <rFont val="Times New Roman"/>
        <family val="1"/>
      </rPr>
      <t>**</t>
    </r>
  </si>
  <si>
    <r>
      <t>Oxygen (ml L</t>
    </r>
    <r>
      <rPr>
        <vertAlign val="superscript"/>
        <sz val="12"/>
        <color theme="1"/>
        <rFont val="Times New Roman"/>
        <family val="1"/>
      </rPr>
      <t>-1</t>
    </r>
    <r>
      <rPr>
        <sz val="12"/>
        <color theme="1"/>
        <rFont val="Times New Roman"/>
        <family val="1"/>
      </rPr>
      <t>)</t>
    </r>
  </si>
  <si>
    <r>
      <t>free filaments L</t>
    </r>
    <r>
      <rPr>
        <vertAlign val="superscript"/>
        <sz val="12"/>
        <color theme="1"/>
        <rFont val="Times New Roman"/>
        <family val="1"/>
      </rPr>
      <t>-1</t>
    </r>
  </si>
  <si>
    <r>
      <t>colonies L</t>
    </r>
    <r>
      <rPr>
        <vertAlign val="superscript"/>
        <sz val="12"/>
        <color theme="1"/>
        <rFont val="Times New Roman"/>
        <family val="1"/>
      </rPr>
      <t>-1</t>
    </r>
  </si>
  <si>
    <r>
      <t>cells L</t>
    </r>
    <r>
      <rPr>
        <vertAlign val="superscript"/>
        <sz val="12"/>
        <color theme="1"/>
        <rFont val="Times New Roman"/>
        <family val="1"/>
      </rPr>
      <t>-1</t>
    </r>
  </si>
  <si>
    <r>
      <rPr>
        <i/>
        <sz val="12"/>
        <color theme="1"/>
        <rFont val="Times New Roman"/>
        <family val="1"/>
      </rPr>
      <t>Trichodesmium</t>
    </r>
    <r>
      <rPr>
        <sz val="12"/>
        <color theme="1"/>
        <rFont val="Times New Roman"/>
        <family val="1"/>
      </rPr>
      <t xml:space="preserve"> filaments are short and/or broken (5-10 cells);</t>
    </r>
    <r>
      <rPr>
        <i/>
        <sz val="12"/>
        <color theme="1"/>
        <rFont val="Times New Roman"/>
        <family val="1"/>
      </rPr>
      <t xml:space="preserve"> C. watsonii-</t>
    </r>
    <r>
      <rPr>
        <sz val="12"/>
        <color theme="1"/>
        <rFont val="Times New Roman"/>
        <family val="1"/>
      </rPr>
      <t>like cells present but difficult to distinguish due to poor fluorescence and interference with background of cellular debris</t>
    </r>
  </si>
  <si>
    <r>
      <t xml:space="preserve">Several </t>
    </r>
    <r>
      <rPr>
        <i/>
        <sz val="12"/>
        <color theme="1"/>
        <rFont val="Times New Roman"/>
        <family val="1"/>
      </rPr>
      <t>Trichodesmium</t>
    </r>
    <r>
      <rPr>
        <sz val="12"/>
        <color theme="1"/>
        <rFont val="Times New Roman"/>
        <family val="1"/>
      </rPr>
      <t xml:space="preserve"> filaments under viral attach; </t>
    </r>
    <r>
      <rPr>
        <i/>
        <sz val="12"/>
        <color theme="1"/>
        <rFont val="Times New Roman"/>
        <family val="1"/>
      </rPr>
      <t>C. watsonii-</t>
    </r>
    <r>
      <rPr>
        <sz val="12"/>
        <color theme="1"/>
        <rFont val="Times New Roman"/>
        <family val="1"/>
      </rPr>
      <t>like cells present but cell diameter is smaller than usual (e.g.&gt; 3um).</t>
    </r>
  </si>
  <si>
    <r>
      <rPr>
        <i/>
        <sz val="12"/>
        <color theme="1"/>
        <rFont val="Times New Roman"/>
        <family val="1"/>
      </rPr>
      <t>Trichodesmium</t>
    </r>
    <r>
      <rPr>
        <sz val="12"/>
        <color theme="1"/>
        <rFont val="Times New Roman"/>
        <family val="1"/>
      </rPr>
      <t xml:space="preserve"> filaments are short and/or broken (5-10 cells); lots of cellular debris</t>
    </r>
  </si>
  <si>
    <r>
      <rPr>
        <i/>
        <sz val="12"/>
        <color theme="1"/>
        <rFont val="Times New Roman"/>
        <family val="1"/>
      </rPr>
      <t>Trichodesmium</t>
    </r>
    <r>
      <rPr>
        <sz val="12"/>
        <color theme="1"/>
        <rFont val="Times New Roman"/>
        <family val="1"/>
      </rPr>
      <t xml:space="preserve"> filaments are short and/or broken (5-10 cells)</t>
    </r>
  </si>
  <si>
    <r>
      <t xml:space="preserve">Many free </t>
    </r>
    <r>
      <rPr>
        <i/>
        <sz val="12"/>
        <color theme="1"/>
        <rFont val="Times New Roman"/>
        <family val="1"/>
      </rPr>
      <t>Richelia</t>
    </r>
    <r>
      <rPr>
        <sz val="12"/>
        <color theme="1"/>
        <rFont val="Times New Roman"/>
        <family val="1"/>
      </rPr>
      <t>-like cells organized in clumps.</t>
    </r>
  </si>
  <si>
    <r>
      <rPr>
        <i/>
        <sz val="12"/>
        <color theme="1"/>
        <rFont val="Times New Roman"/>
        <family val="1"/>
      </rPr>
      <t>Trichodesmium</t>
    </r>
    <r>
      <rPr>
        <sz val="12"/>
        <color theme="1"/>
        <rFont val="Times New Roman"/>
        <family val="1"/>
      </rPr>
      <t>filaments forms few colonies; some short and/or broken (5-10 cells) together with entire filaments (&gt; 10 cells)</t>
    </r>
  </si>
  <si>
    <r>
      <t>0,30</t>
    </r>
    <r>
      <rPr>
        <vertAlign val="superscript"/>
        <sz val="12"/>
        <color theme="1"/>
        <rFont val="Times New Roman"/>
        <family val="1"/>
      </rPr>
      <t>†</t>
    </r>
  </si>
  <si>
    <r>
      <t>-0,31</t>
    </r>
    <r>
      <rPr>
        <vertAlign val="superscript"/>
        <sz val="12"/>
        <color theme="1"/>
        <rFont val="Times New Roman"/>
        <family val="1"/>
      </rPr>
      <t>†</t>
    </r>
  </si>
  <si>
    <r>
      <t>-0,34</t>
    </r>
    <r>
      <rPr>
        <vertAlign val="superscript"/>
        <sz val="12"/>
        <color theme="1"/>
        <rFont val="Times New Roman"/>
        <family val="1"/>
      </rPr>
      <t>†</t>
    </r>
  </si>
  <si>
    <r>
      <t>0,55</t>
    </r>
    <r>
      <rPr>
        <vertAlign val="superscript"/>
        <sz val="12"/>
        <color theme="1"/>
        <rFont val="Times New Roman"/>
        <family val="1"/>
      </rPr>
      <t>†</t>
    </r>
  </si>
  <si>
    <r>
      <t>0,29</t>
    </r>
    <r>
      <rPr>
        <vertAlign val="superscript"/>
        <sz val="12"/>
        <color theme="1"/>
        <rFont val="Times New Roman"/>
        <family val="1"/>
      </rPr>
      <t>†</t>
    </r>
  </si>
  <si>
    <r>
      <t>0,48</t>
    </r>
    <r>
      <rPr>
        <vertAlign val="superscript"/>
        <sz val="12"/>
        <color theme="1"/>
        <rFont val="Times New Roman"/>
        <family val="1"/>
      </rPr>
      <t>†</t>
    </r>
  </si>
  <si>
    <r>
      <t xml:space="preserve">‘at sea’ quantified </t>
    </r>
    <r>
      <rPr>
        <b/>
        <i/>
        <sz val="12"/>
        <color theme="1"/>
        <rFont val="Times New Roman"/>
        <family val="1"/>
      </rPr>
      <t>nifH</t>
    </r>
    <r>
      <rPr>
        <b/>
        <sz val="12"/>
        <color theme="1"/>
        <rFont val="Times New Roman"/>
        <family val="1"/>
      </rPr>
      <t xml:space="preserve"> copies L</t>
    </r>
    <r>
      <rPr>
        <b/>
        <vertAlign val="superscript"/>
        <sz val="12"/>
        <color theme="1"/>
        <rFont val="Times New Roman"/>
        <family val="1"/>
      </rPr>
      <t>-1</t>
    </r>
  </si>
  <si>
    <r>
      <t xml:space="preserve">lab quantified </t>
    </r>
    <r>
      <rPr>
        <b/>
        <i/>
        <sz val="12"/>
        <color theme="1"/>
        <rFont val="Times New Roman"/>
        <family val="1"/>
      </rPr>
      <t>nifH</t>
    </r>
    <r>
      <rPr>
        <b/>
        <sz val="12"/>
        <color theme="1"/>
        <rFont val="Times New Roman"/>
        <family val="1"/>
      </rPr>
      <t xml:space="preserve"> copies L</t>
    </r>
    <r>
      <rPr>
        <b/>
        <vertAlign val="superscript"/>
        <sz val="12"/>
        <color theme="1"/>
        <rFont val="Times New Roman"/>
        <family val="1"/>
      </rPr>
      <t>-1</t>
    </r>
  </si>
  <si>
    <r>
      <t>7.28 x 10</t>
    </r>
    <r>
      <rPr>
        <vertAlign val="superscript"/>
        <sz val="12"/>
        <color theme="1"/>
        <rFont val="Times New Roman"/>
        <family val="1"/>
      </rPr>
      <t>5</t>
    </r>
  </si>
  <si>
    <r>
      <t>8.82 x 10</t>
    </r>
    <r>
      <rPr>
        <vertAlign val="superscript"/>
        <sz val="12"/>
        <color theme="1"/>
        <rFont val="Times New Roman"/>
        <family val="1"/>
      </rPr>
      <t>3</t>
    </r>
  </si>
  <si>
    <r>
      <t>5.76 x10</t>
    </r>
    <r>
      <rPr>
        <vertAlign val="superscript"/>
        <sz val="12"/>
        <color theme="1"/>
        <rFont val="Times New Roman"/>
        <family val="1"/>
      </rPr>
      <t>4</t>
    </r>
  </si>
  <si>
    <r>
      <t>1.38 x 10</t>
    </r>
    <r>
      <rPr>
        <vertAlign val="superscript"/>
        <sz val="12"/>
        <color theme="1"/>
        <rFont val="Times New Roman"/>
        <family val="1"/>
      </rPr>
      <t>5</t>
    </r>
  </si>
  <si>
    <r>
      <t>3.29 x10</t>
    </r>
    <r>
      <rPr>
        <vertAlign val="superscript"/>
        <sz val="12"/>
        <color theme="1"/>
        <rFont val="Times New Roman"/>
        <family val="1"/>
      </rPr>
      <t>2</t>
    </r>
  </si>
  <si>
    <r>
      <t>5.12 x 10</t>
    </r>
    <r>
      <rPr>
        <vertAlign val="superscript"/>
        <sz val="12"/>
        <color theme="1"/>
        <rFont val="Times New Roman"/>
        <family val="1"/>
      </rPr>
      <t>2</t>
    </r>
  </si>
  <si>
    <r>
      <t>7.62 x 10</t>
    </r>
    <r>
      <rPr>
        <vertAlign val="superscript"/>
        <sz val="12"/>
        <color theme="1"/>
        <rFont val="Times New Roman"/>
        <family val="1"/>
      </rPr>
      <t>2</t>
    </r>
  </si>
  <si>
    <r>
      <t>1.08 x10</t>
    </r>
    <r>
      <rPr>
        <vertAlign val="superscript"/>
        <sz val="12"/>
        <color theme="1"/>
        <rFont val="Times New Roman"/>
        <family val="1"/>
      </rPr>
      <t>3</t>
    </r>
  </si>
  <si>
    <r>
      <t>4.68 x10</t>
    </r>
    <r>
      <rPr>
        <vertAlign val="superscript"/>
        <sz val="12"/>
        <color theme="1"/>
        <rFont val="Times New Roman"/>
        <family val="1"/>
      </rPr>
      <t>3</t>
    </r>
  </si>
  <si>
    <r>
      <t>3.20 x10</t>
    </r>
    <r>
      <rPr>
        <vertAlign val="superscript"/>
        <sz val="12"/>
        <color theme="1"/>
        <rFont val="Times New Roman"/>
        <family val="1"/>
      </rPr>
      <t>5</t>
    </r>
  </si>
  <si>
    <r>
      <t>1.32 x 10</t>
    </r>
    <r>
      <rPr>
        <vertAlign val="superscript"/>
        <sz val="12"/>
        <color theme="1"/>
        <rFont val="Times New Roman"/>
        <family val="1"/>
      </rPr>
      <t>2</t>
    </r>
  </si>
  <si>
    <r>
      <t>1.16 x 10</t>
    </r>
    <r>
      <rPr>
        <vertAlign val="superscript"/>
        <sz val="12"/>
        <color theme="1"/>
        <rFont val="Times New Roman"/>
        <family val="1"/>
      </rPr>
      <t>2</t>
    </r>
  </si>
  <si>
    <r>
      <t>3.41 x 10</t>
    </r>
    <r>
      <rPr>
        <vertAlign val="superscript"/>
        <sz val="12"/>
        <color theme="1"/>
        <rFont val="Times New Roman"/>
        <family val="1"/>
      </rPr>
      <t>3</t>
    </r>
  </si>
  <si>
    <r>
      <t>3.78x10</t>
    </r>
    <r>
      <rPr>
        <vertAlign val="superscript"/>
        <sz val="12"/>
        <color theme="1"/>
        <rFont val="Times New Roman"/>
        <family val="1"/>
      </rPr>
      <t>1</t>
    </r>
  </si>
  <si>
    <r>
      <t>1.06 x 10</t>
    </r>
    <r>
      <rPr>
        <vertAlign val="superscript"/>
        <sz val="12"/>
        <color theme="1"/>
        <rFont val="Times New Roman"/>
        <family val="1"/>
      </rPr>
      <t>2</t>
    </r>
  </si>
  <si>
    <r>
      <t>2.62 x 10</t>
    </r>
    <r>
      <rPr>
        <vertAlign val="superscript"/>
        <sz val="12"/>
        <color theme="1"/>
        <rFont val="Times New Roman"/>
        <family val="1"/>
      </rPr>
      <t>2</t>
    </r>
  </si>
  <si>
    <r>
      <t>1.52 x 10</t>
    </r>
    <r>
      <rPr>
        <vertAlign val="superscript"/>
        <sz val="12"/>
        <color theme="1"/>
        <rFont val="Times New Roman"/>
        <family val="1"/>
      </rPr>
      <t>3</t>
    </r>
  </si>
  <si>
    <r>
      <t>1.07 x 10</t>
    </r>
    <r>
      <rPr>
        <vertAlign val="superscript"/>
        <sz val="12"/>
        <color theme="1"/>
        <rFont val="Times New Roman"/>
        <family val="1"/>
      </rPr>
      <t>3</t>
    </r>
  </si>
  <si>
    <r>
      <t>3.24 x 10</t>
    </r>
    <r>
      <rPr>
        <vertAlign val="superscript"/>
        <sz val="12"/>
        <color theme="1"/>
        <rFont val="Times New Roman"/>
        <family val="1"/>
      </rPr>
      <t>2</t>
    </r>
  </si>
  <si>
    <r>
      <t>3.25 x 10</t>
    </r>
    <r>
      <rPr>
        <vertAlign val="superscript"/>
        <sz val="12"/>
        <color theme="1"/>
        <rFont val="Times New Roman"/>
        <family val="1"/>
      </rPr>
      <t>5</t>
    </r>
  </si>
  <si>
    <r>
      <t>8.54 x 10</t>
    </r>
    <r>
      <rPr>
        <vertAlign val="superscript"/>
        <sz val="12"/>
        <color theme="1"/>
        <rFont val="Times New Roman"/>
        <family val="1"/>
      </rPr>
      <t>4</t>
    </r>
  </si>
  <si>
    <r>
      <t>4.09 x10</t>
    </r>
    <r>
      <rPr>
        <vertAlign val="superscript"/>
        <sz val="12"/>
        <color theme="1"/>
        <rFont val="Times New Roman"/>
        <family val="1"/>
      </rPr>
      <t>5</t>
    </r>
  </si>
  <si>
    <r>
      <t>1.65 x 10</t>
    </r>
    <r>
      <rPr>
        <vertAlign val="superscript"/>
        <sz val="12"/>
        <color theme="1"/>
        <rFont val="Times New Roman"/>
        <family val="1"/>
      </rPr>
      <t>5</t>
    </r>
  </si>
  <si>
    <r>
      <t>6.73 x 10</t>
    </r>
    <r>
      <rPr>
        <vertAlign val="superscript"/>
        <sz val="12"/>
        <color theme="1"/>
        <rFont val="Times New Roman"/>
        <family val="1"/>
      </rPr>
      <t>5</t>
    </r>
  </si>
  <si>
    <r>
      <t>6.85 x10</t>
    </r>
    <r>
      <rPr>
        <vertAlign val="superscript"/>
        <sz val="12"/>
        <color theme="1"/>
        <rFont val="Times New Roman"/>
        <family val="1"/>
      </rPr>
      <t>4</t>
    </r>
  </si>
  <si>
    <r>
      <t>7.41 x 10</t>
    </r>
    <r>
      <rPr>
        <vertAlign val="superscript"/>
        <sz val="12"/>
        <color theme="1"/>
        <rFont val="Times New Roman"/>
        <family val="1"/>
      </rPr>
      <t>3</t>
    </r>
  </si>
  <si>
    <r>
      <t>2.72 x 10</t>
    </r>
    <r>
      <rPr>
        <vertAlign val="superscript"/>
        <sz val="12"/>
        <color theme="1"/>
        <rFont val="Times New Roman"/>
        <family val="1"/>
      </rPr>
      <t>4</t>
    </r>
  </si>
  <si>
    <r>
      <t>4.54 x 10</t>
    </r>
    <r>
      <rPr>
        <vertAlign val="superscript"/>
        <sz val="12"/>
        <color theme="1"/>
        <rFont val="Times New Roman"/>
        <family val="1"/>
      </rPr>
      <t>4</t>
    </r>
  </si>
  <si>
    <r>
      <t>1.35 x 10</t>
    </r>
    <r>
      <rPr>
        <vertAlign val="superscript"/>
        <sz val="12"/>
        <color theme="1"/>
        <rFont val="Times New Roman"/>
        <family val="1"/>
      </rPr>
      <t>3</t>
    </r>
  </si>
  <si>
    <r>
      <t>1.81 x 10</t>
    </r>
    <r>
      <rPr>
        <vertAlign val="superscript"/>
        <sz val="12"/>
        <color theme="1"/>
        <rFont val="Times New Roman"/>
        <family val="1"/>
      </rPr>
      <t>5</t>
    </r>
  </si>
  <si>
    <r>
      <t>7.25 x 10</t>
    </r>
    <r>
      <rPr>
        <vertAlign val="superscript"/>
        <sz val="12"/>
        <color theme="1"/>
        <rFont val="Times New Roman"/>
        <family val="1"/>
      </rPr>
      <t>4</t>
    </r>
  </si>
  <si>
    <r>
      <t>1.05 x 10</t>
    </r>
    <r>
      <rPr>
        <vertAlign val="superscript"/>
        <sz val="12"/>
        <color theme="1"/>
        <rFont val="Times New Roman"/>
        <family val="1"/>
      </rPr>
      <t>4</t>
    </r>
  </si>
  <si>
    <r>
      <t>4.27 x 10</t>
    </r>
    <r>
      <rPr>
        <vertAlign val="superscript"/>
        <sz val="12"/>
        <color theme="1"/>
        <rFont val="Times New Roman"/>
        <family val="1"/>
      </rPr>
      <t>3</t>
    </r>
  </si>
  <si>
    <r>
      <t>2.90 x 10</t>
    </r>
    <r>
      <rPr>
        <vertAlign val="superscript"/>
        <sz val="12"/>
        <color theme="1"/>
        <rFont val="Times New Roman"/>
        <family val="1"/>
      </rPr>
      <t>4</t>
    </r>
  </si>
  <si>
    <r>
      <t>9.11 x 10</t>
    </r>
    <r>
      <rPr>
        <vertAlign val="superscript"/>
        <sz val="12"/>
        <color theme="1"/>
        <rFont val="Times New Roman"/>
        <family val="1"/>
      </rPr>
      <t>3</t>
    </r>
  </si>
  <si>
    <r>
      <t>1.01 x 10</t>
    </r>
    <r>
      <rPr>
        <vertAlign val="superscript"/>
        <sz val="12"/>
        <color theme="1"/>
        <rFont val="Times New Roman"/>
        <family val="1"/>
      </rPr>
      <t>6</t>
    </r>
  </si>
  <si>
    <r>
      <t>1.77 x 10</t>
    </r>
    <r>
      <rPr>
        <vertAlign val="superscript"/>
        <sz val="12"/>
        <color theme="1"/>
        <rFont val="Times New Roman"/>
        <family val="1"/>
      </rPr>
      <t>5</t>
    </r>
  </si>
  <si>
    <r>
      <t>1.78 x 10</t>
    </r>
    <r>
      <rPr>
        <vertAlign val="superscript"/>
        <sz val="12"/>
        <color theme="1"/>
        <rFont val="Times New Roman"/>
        <family val="1"/>
      </rPr>
      <t>4</t>
    </r>
  </si>
  <si>
    <r>
      <t>2.55 x 10</t>
    </r>
    <r>
      <rPr>
        <vertAlign val="superscript"/>
        <sz val="12"/>
        <color theme="1"/>
        <rFont val="Times New Roman"/>
        <family val="1"/>
      </rPr>
      <t>2</t>
    </r>
  </si>
  <si>
    <r>
      <t>1.20 x 10</t>
    </r>
    <r>
      <rPr>
        <vertAlign val="superscript"/>
        <sz val="12"/>
        <color theme="1"/>
        <rFont val="Times New Roman"/>
        <family val="1"/>
      </rPr>
      <t>4</t>
    </r>
  </si>
  <si>
    <r>
      <t>9.60 x 10</t>
    </r>
    <r>
      <rPr>
        <vertAlign val="superscript"/>
        <sz val="12"/>
        <color theme="1"/>
        <rFont val="Times New Roman"/>
        <family val="1"/>
      </rPr>
      <t>2</t>
    </r>
  </si>
  <si>
    <r>
      <t>1.78 x 10</t>
    </r>
    <r>
      <rPr>
        <vertAlign val="superscript"/>
        <sz val="12"/>
        <color theme="1"/>
        <rFont val="Times New Roman"/>
        <family val="1"/>
      </rPr>
      <t>3</t>
    </r>
  </si>
  <si>
    <r>
      <t>1.01 x 10</t>
    </r>
    <r>
      <rPr>
        <vertAlign val="superscript"/>
        <sz val="12"/>
        <color theme="1"/>
        <rFont val="Times New Roman"/>
        <family val="1"/>
      </rPr>
      <t>4</t>
    </r>
  </si>
  <si>
    <r>
      <t>9.10 x 10</t>
    </r>
    <r>
      <rPr>
        <vertAlign val="superscript"/>
        <sz val="12"/>
        <color theme="1"/>
        <rFont val="Times New Roman"/>
        <family val="1"/>
      </rPr>
      <t>3</t>
    </r>
  </si>
  <si>
    <r>
      <t>4.68 x 10</t>
    </r>
    <r>
      <rPr>
        <vertAlign val="superscript"/>
        <sz val="12"/>
        <color theme="1"/>
        <rFont val="Times New Roman"/>
        <family val="1"/>
      </rPr>
      <t>2</t>
    </r>
  </si>
  <si>
    <r>
      <t>3.64 x 10</t>
    </r>
    <r>
      <rPr>
        <vertAlign val="superscript"/>
        <sz val="12"/>
        <color theme="1"/>
        <rFont val="Times New Roman"/>
        <family val="1"/>
      </rPr>
      <t>3</t>
    </r>
  </si>
  <si>
    <r>
      <t>2.60 x 10</t>
    </r>
    <r>
      <rPr>
        <vertAlign val="superscript"/>
        <sz val="12"/>
        <color theme="1"/>
        <rFont val="Times New Roman"/>
        <family val="1"/>
      </rPr>
      <t>2</t>
    </r>
  </si>
  <si>
    <r>
      <t>3.23 x 10</t>
    </r>
    <r>
      <rPr>
        <vertAlign val="superscript"/>
        <sz val="12"/>
        <color theme="1"/>
        <rFont val="Times New Roman"/>
        <family val="1"/>
      </rPr>
      <t>2</t>
    </r>
  </si>
  <si>
    <r>
      <t>PAR [µmol photons m</t>
    </r>
    <r>
      <rPr>
        <b/>
        <vertAlign val="superscript"/>
        <sz val="12"/>
        <rFont val="Times New Roman"/>
        <family val="1"/>
      </rPr>
      <t>-2</t>
    </r>
    <r>
      <rPr>
        <b/>
        <sz val="12"/>
        <rFont val="Times New Roman"/>
        <family val="1"/>
      </rPr>
      <t>s</t>
    </r>
    <r>
      <rPr>
        <b/>
        <vertAlign val="superscript"/>
        <sz val="12"/>
        <rFont val="Times New Roman"/>
        <family val="1"/>
      </rPr>
      <t>-2]</t>
    </r>
  </si>
  <si>
    <t>mM</t>
  </si>
  <si>
    <r>
      <t>PAR (mmol photons m-</t>
    </r>
    <r>
      <rPr>
        <vertAlign val="superscript"/>
        <sz val="12"/>
        <color theme="1"/>
        <rFont val="Times New Roman"/>
        <family val="1"/>
      </rPr>
      <t>2</t>
    </r>
    <r>
      <rPr>
        <sz val="12"/>
        <color theme="1"/>
        <rFont val="Times New Roman"/>
        <family val="1"/>
      </rPr>
      <t>s</t>
    </r>
    <r>
      <rPr>
        <vertAlign val="superscript"/>
        <sz val="12"/>
        <color theme="1"/>
        <rFont val="Times New Roman"/>
        <family val="1"/>
      </rPr>
      <t>-2</t>
    </r>
    <r>
      <rPr>
        <sz val="12"/>
        <color theme="1"/>
        <rFont val="Times New Roman"/>
        <family val="1"/>
      </rPr>
      <t>)</t>
    </r>
  </si>
  <si>
    <r>
      <t>(mg L</t>
    </r>
    <r>
      <rPr>
        <vertAlign val="superscript"/>
        <sz val="12"/>
        <color theme="1"/>
        <rFont val="Times New Roman"/>
        <family val="1"/>
      </rPr>
      <t>-1</t>
    </r>
    <r>
      <rPr>
        <sz val="12"/>
        <color theme="1"/>
        <rFont val="Times New Roman"/>
        <family val="1"/>
      </rPr>
      <t>)</t>
    </r>
  </si>
  <si>
    <r>
      <t>-0.478</t>
    </r>
    <r>
      <rPr>
        <vertAlign val="superscript"/>
        <sz val="12"/>
        <color rgb="FF000000"/>
        <rFont val="Times New Roman"/>
        <family val="1"/>
      </rPr>
      <t>**</t>
    </r>
  </si>
  <si>
    <r>
      <t>0.477</t>
    </r>
    <r>
      <rPr>
        <vertAlign val="superscript"/>
        <sz val="12"/>
        <color rgb="FF000000"/>
        <rFont val="Times New Roman"/>
        <family val="1"/>
      </rPr>
      <t>**</t>
    </r>
  </si>
  <si>
    <r>
      <t>0.578</t>
    </r>
    <r>
      <rPr>
        <vertAlign val="superscript"/>
        <sz val="12"/>
        <color rgb="FF000000"/>
        <rFont val="Times New Roman"/>
        <family val="1"/>
      </rPr>
      <t>**</t>
    </r>
  </si>
  <si>
    <r>
      <t>-0.587</t>
    </r>
    <r>
      <rPr>
        <vertAlign val="superscript"/>
        <sz val="12"/>
        <color rgb="FF000000"/>
        <rFont val="Times New Roman"/>
        <family val="1"/>
      </rPr>
      <t>**</t>
    </r>
  </si>
  <si>
    <r>
      <t>-0.803</t>
    </r>
    <r>
      <rPr>
        <vertAlign val="superscript"/>
        <sz val="12"/>
        <color rgb="FF000000"/>
        <rFont val="Times New Roman"/>
        <family val="1"/>
      </rPr>
      <t>**</t>
    </r>
  </si>
  <si>
    <r>
      <t>-0.491</t>
    </r>
    <r>
      <rPr>
        <vertAlign val="superscript"/>
        <sz val="12"/>
        <color rgb="FF000000"/>
        <rFont val="Times New Roman"/>
        <family val="1"/>
      </rPr>
      <t>**</t>
    </r>
  </si>
  <si>
    <r>
      <t>-0.717</t>
    </r>
    <r>
      <rPr>
        <vertAlign val="superscript"/>
        <sz val="12"/>
        <color rgb="FF000000"/>
        <rFont val="Times New Roman"/>
        <family val="1"/>
      </rPr>
      <t>**</t>
    </r>
  </si>
  <si>
    <r>
      <t>-0.406</t>
    </r>
    <r>
      <rPr>
        <vertAlign val="superscript"/>
        <sz val="12"/>
        <color rgb="FF000000"/>
        <rFont val="Times New Roman"/>
        <family val="1"/>
      </rPr>
      <t>**</t>
    </r>
  </si>
  <si>
    <r>
      <t>0.355</t>
    </r>
    <r>
      <rPr>
        <vertAlign val="superscript"/>
        <sz val="12"/>
        <color rgb="FF000000"/>
        <rFont val="Times New Roman"/>
        <family val="1"/>
      </rPr>
      <t>**</t>
    </r>
  </si>
  <si>
    <r>
      <t>0.356</t>
    </r>
    <r>
      <rPr>
        <vertAlign val="superscript"/>
        <sz val="12"/>
        <color rgb="FF000000"/>
        <rFont val="Times New Roman"/>
        <family val="1"/>
      </rPr>
      <t>**</t>
    </r>
  </si>
  <si>
    <r>
      <t>-0.424</t>
    </r>
    <r>
      <rPr>
        <vertAlign val="superscript"/>
        <sz val="12"/>
        <color rgb="FF000000"/>
        <rFont val="Times New Roman"/>
        <family val="1"/>
      </rPr>
      <t>**</t>
    </r>
  </si>
  <si>
    <r>
      <t>0.222</t>
    </r>
    <r>
      <rPr>
        <vertAlign val="superscript"/>
        <sz val="12"/>
        <color rgb="FF000000"/>
        <rFont val="Times New Roman"/>
        <family val="1"/>
      </rPr>
      <t>*</t>
    </r>
  </si>
  <si>
    <r>
      <t>-0.485</t>
    </r>
    <r>
      <rPr>
        <vertAlign val="superscript"/>
        <sz val="12"/>
        <color rgb="FF000000"/>
        <rFont val="Times New Roman"/>
        <family val="1"/>
      </rPr>
      <t>**</t>
    </r>
  </si>
  <si>
    <r>
      <t>-0.409</t>
    </r>
    <r>
      <rPr>
        <vertAlign val="superscript"/>
        <sz val="12"/>
        <color rgb="FF000000"/>
        <rFont val="Times New Roman"/>
        <family val="1"/>
      </rPr>
      <t>**</t>
    </r>
  </si>
  <si>
    <r>
      <t>-0.380</t>
    </r>
    <r>
      <rPr>
        <vertAlign val="superscript"/>
        <sz val="12"/>
        <color rgb="FF000000"/>
        <rFont val="Times New Roman"/>
        <family val="1"/>
      </rPr>
      <t>**</t>
    </r>
  </si>
  <si>
    <r>
      <t>0.240</t>
    </r>
    <r>
      <rPr>
        <vertAlign val="superscript"/>
        <sz val="12"/>
        <color rgb="FF000000"/>
        <rFont val="Times New Roman"/>
        <family val="1"/>
      </rPr>
      <t>**</t>
    </r>
  </si>
  <si>
    <r>
      <t>-0.315</t>
    </r>
    <r>
      <rPr>
        <vertAlign val="superscript"/>
        <sz val="12"/>
        <color rgb="FF000000"/>
        <rFont val="Times New Roman"/>
        <family val="1"/>
      </rPr>
      <t>**</t>
    </r>
  </si>
  <si>
    <r>
      <t>0.244</t>
    </r>
    <r>
      <rPr>
        <vertAlign val="superscript"/>
        <sz val="12"/>
        <color rgb="FF000000"/>
        <rFont val="Times New Roman"/>
        <family val="1"/>
      </rPr>
      <t>*</t>
    </r>
  </si>
  <si>
    <r>
      <t>-0.285</t>
    </r>
    <r>
      <rPr>
        <vertAlign val="superscript"/>
        <sz val="12"/>
        <color rgb="FF000000"/>
        <rFont val="Times New Roman"/>
        <family val="1"/>
      </rPr>
      <t>*</t>
    </r>
  </si>
  <si>
    <r>
      <t>0.243</t>
    </r>
    <r>
      <rPr>
        <vertAlign val="superscript"/>
        <sz val="12"/>
        <color rgb="FF000000"/>
        <rFont val="Times New Roman"/>
        <family val="1"/>
      </rPr>
      <t>*</t>
    </r>
  </si>
  <si>
    <r>
      <t>0.554</t>
    </r>
    <r>
      <rPr>
        <vertAlign val="superscript"/>
        <sz val="12"/>
        <color rgb="FF000000"/>
        <rFont val="Times New Roman"/>
        <family val="1"/>
      </rPr>
      <t>**</t>
    </r>
  </si>
  <si>
    <r>
      <t>0.309</t>
    </r>
    <r>
      <rPr>
        <vertAlign val="superscript"/>
        <sz val="12"/>
        <color rgb="FF000000"/>
        <rFont val="Times New Roman"/>
        <family val="1"/>
      </rPr>
      <t>**</t>
    </r>
  </si>
  <si>
    <r>
      <t>-0.313</t>
    </r>
    <r>
      <rPr>
        <vertAlign val="superscript"/>
        <sz val="12"/>
        <color rgb="FF000000"/>
        <rFont val="Times New Roman"/>
        <family val="1"/>
      </rPr>
      <t>**</t>
    </r>
  </si>
  <si>
    <r>
      <t>-0.343</t>
    </r>
    <r>
      <rPr>
        <vertAlign val="superscript"/>
        <sz val="12"/>
        <color rgb="FF000000"/>
        <rFont val="Times New Roman"/>
        <family val="1"/>
      </rPr>
      <t>**</t>
    </r>
  </si>
  <si>
    <r>
      <t>0.221</t>
    </r>
    <r>
      <rPr>
        <vertAlign val="superscript"/>
        <sz val="12"/>
        <color rgb="FF000000"/>
        <rFont val="Times New Roman"/>
        <family val="1"/>
      </rPr>
      <t>*</t>
    </r>
  </si>
  <si>
    <r>
      <t>0.584</t>
    </r>
    <r>
      <rPr>
        <vertAlign val="superscript"/>
        <sz val="12"/>
        <color rgb="FF000000"/>
        <rFont val="Times New Roman"/>
        <family val="1"/>
      </rPr>
      <t>**</t>
    </r>
  </si>
  <si>
    <r>
      <t>0.344</t>
    </r>
    <r>
      <rPr>
        <vertAlign val="superscript"/>
        <sz val="12"/>
        <color rgb="FF000000"/>
        <rFont val="Times New Roman"/>
        <family val="1"/>
      </rPr>
      <t>**</t>
    </r>
  </si>
  <si>
    <r>
      <t>0.298</t>
    </r>
    <r>
      <rPr>
        <vertAlign val="superscript"/>
        <sz val="12"/>
        <color rgb="FF000000"/>
        <rFont val="Times New Roman"/>
        <family val="1"/>
      </rPr>
      <t>**</t>
    </r>
  </si>
  <si>
    <r>
      <t>-0.476</t>
    </r>
    <r>
      <rPr>
        <vertAlign val="superscript"/>
        <sz val="12"/>
        <color rgb="FF000000"/>
        <rFont val="Times New Roman"/>
        <family val="1"/>
      </rPr>
      <t>**</t>
    </r>
  </si>
  <si>
    <r>
      <t>0.480</t>
    </r>
    <r>
      <rPr>
        <vertAlign val="superscript"/>
        <sz val="12"/>
        <color rgb="FF000000"/>
        <rFont val="Times New Roman"/>
        <family val="1"/>
      </rPr>
      <t>**</t>
    </r>
  </si>
  <si>
    <r>
      <t>-0.370</t>
    </r>
    <r>
      <rPr>
        <vertAlign val="superscript"/>
        <sz val="12"/>
        <color rgb="FF000000"/>
        <rFont val="Times New Roman"/>
        <family val="1"/>
      </rPr>
      <t>**</t>
    </r>
  </si>
  <si>
    <r>
      <t>-0.613</t>
    </r>
    <r>
      <rPr>
        <vertAlign val="superscript"/>
        <sz val="12"/>
        <color rgb="FF000000"/>
        <rFont val="Times New Roman"/>
        <family val="1"/>
      </rPr>
      <t>**</t>
    </r>
  </si>
  <si>
    <r>
      <t>-0.487</t>
    </r>
    <r>
      <rPr>
        <vertAlign val="superscript"/>
        <sz val="12"/>
        <color rgb="FF000000"/>
        <rFont val="Times New Roman"/>
        <family val="1"/>
      </rPr>
      <t>**</t>
    </r>
  </si>
  <si>
    <r>
      <t>-0.548</t>
    </r>
    <r>
      <rPr>
        <vertAlign val="superscript"/>
        <sz val="12"/>
        <color rgb="FF000000"/>
        <rFont val="Times New Roman"/>
        <family val="1"/>
      </rPr>
      <t>**</t>
    </r>
  </si>
  <si>
    <r>
      <t>-0.464</t>
    </r>
    <r>
      <rPr>
        <vertAlign val="superscript"/>
        <sz val="12"/>
        <color rgb="FF000000"/>
        <rFont val="Times New Roman"/>
        <family val="1"/>
      </rPr>
      <t>**</t>
    </r>
  </si>
  <si>
    <r>
      <t>0.390</t>
    </r>
    <r>
      <rPr>
        <vertAlign val="superscript"/>
        <sz val="12"/>
        <color rgb="FF000000"/>
        <rFont val="Times New Roman"/>
        <family val="1"/>
      </rPr>
      <t>**</t>
    </r>
  </si>
  <si>
    <r>
      <t>0.417</t>
    </r>
    <r>
      <rPr>
        <vertAlign val="superscript"/>
        <sz val="12"/>
        <color rgb="FF000000"/>
        <rFont val="Times New Roman"/>
        <family val="1"/>
      </rPr>
      <t>**</t>
    </r>
  </si>
  <si>
    <r>
      <t>-0.452</t>
    </r>
    <r>
      <rPr>
        <vertAlign val="superscript"/>
        <sz val="12"/>
        <color rgb="FF000000"/>
        <rFont val="Times New Roman"/>
        <family val="1"/>
      </rPr>
      <t>**</t>
    </r>
  </si>
  <si>
    <r>
      <t>-0.559</t>
    </r>
    <r>
      <rPr>
        <vertAlign val="superscript"/>
        <sz val="12"/>
        <color rgb="FF000000"/>
        <rFont val="Times New Roman"/>
        <family val="1"/>
      </rPr>
      <t>**</t>
    </r>
  </si>
  <si>
    <r>
      <t>-0.410</t>
    </r>
    <r>
      <rPr>
        <vertAlign val="superscript"/>
        <sz val="12"/>
        <color rgb="FF000000"/>
        <rFont val="Times New Roman"/>
        <family val="1"/>
      </rPr>
      <t>**</t>
    </r>
  </si>
  <si>
    <r>
      <t>-0.479</t>
    </r>
    <r>
      <rPr>
        <vertAlign val="superscript"/>
        <sz val="12"/>
        <color rgb="FF000000"/>
        <rFont val="Times New Roman"/>
        <family val="1"/>
      </rPr>
      <t>**</t>
    </r>
  </si>
  <si>
    <r>
      <t>-0.266</t>
    </r>
    <r>
      <rPr>
        <vertAlign val="superscript"/>
        <sz val="12"/>
        <color rgb="FF000000"/>
        <rFont val="Times New Roman"/>
        <family val="1"/>
      </rPr>
      <t>**</t>
    </r>
  </si>
  <si>
    <r>
      <t>-0.261</t>
    </r>
    <r>
      <rPr>
        <vertAlign val="superscript"/>
        <sz val="12"/>
        <color rgb="FF000000"/>
        <rFont val="Times New Roman"/>
        <family val="1"/>
      </rPr>
      <t>**</t>
    </r>
  </si>
  <si>
    <r>
      <t>-0,41</t>
    </r>
    <r>
      <rPr>
        <vertAlign val="superscript"/>
        <sz val="12"/>
        <color theme="1"/>
        <rFont val="Times New Roman"/>
        <family val="1"/>
      </rPr>
      <t>†</t>
    </r>
  </si>
  <si>
    <r>
      <t>0,56</t>
    </r>
    <r>
      <rPr>
        <vertAlign val="superscript"/>
        <sz val="12"/>
        <color theme="1"/>
        <rFont val="Times New Roman"/>
        <family val="1"/>
      </rPr>
      <t>†</t>
    </r>
  </si>
  <si>
    <r>
      <t>-0,33</t>
    </r>
    <r>
      <rPr>
        <vertAlign val="superscript"/>
        <sz val="12"/>
        <color theme="1"/>
        <rFont val="Times New Roman"/>
        <family val="1"/>
      </rPr>
      <t>†</t>
    </r>
  </si>
  <si>
    <r>
      <t>-0,56</t>
    </r>
    <r>
      <rPr>
        <vertAlign val="superscript"/>
        <sz val="12"/>
        <color theme="1"/>
        <rFont val="Times New Roman"/>
        <family val="1"/>
      </rPr>
      <t>†</t>
    </r>
  </si>
  <si>
    <r>
      <t>-0,39</t>
    </r>
    <r>
      <rPr>
        <vertAlign val="superscript"/>
        <sz val="12"/>
        <color theme="1"/>
        <rFont val="Times New Roman"/>
        <family val="1"/>
      </rPr>
      <t>†</t>
    </r>
  </si>
  <si>
    <r>
      <t>0,25</t>
    </r>
    <r>
      <rPr>
        <vertAlign val="superscript"/>
        <sz val="12"/>
        <color theme="1"/>
        <rFont val="Times New Roman"/>
        <family val="1"/>
      </rPr>
      <t>†</t>
    </r>
  </si>
  <si>
    <r>
      <t>0,50</t>
    </r>
    <r>
      <rPr>
        <vertAlign val="superscript"/>
        <sz val="12"/>
        <color theme="1"/>
        <rFont val="Times New Roman"/>
        <family val="1"/>
      </rPr>
      <t>†</t>
    </r>
  </si>
  <si>
    <r>
      <t>0,52</t>
    </r>
    <r>
      <rPr>
        <vertAlign val="superscript"/>
        <sz val="12"/>
        <color theme="1"/>
        <rFont val="Times New Roman"/>
        <family val="1"/>
      </rPr>
      <t>†</t>
    </r>
  </si>
  <si>
    <r>
      <t>-0,28</t>
    </r>
    <r>
      <rPr>
        <vertAlign val="superscript"/>
        <sz val="12"/>
        <color theme="1"/>
        <rFont val="Times New Roman"/>
        <family val="1"/>
      </rPr>
      <t>†</t>
    </r>
  </si>
  <si>
    <r>
      <t>-0,32</t>
    </r>
    <r>
      <rPr>
        <vertAlign val="superscript"/>
        <sz val="12"/>
        <color theme="1"/>
        <rFont val="Times New Roman"/>
        <family val="1"/>
      </rPr>
      <t>†</t>
    </r>
  </si>
  <si>
    <r>
      <t>0,35</t>
    </r>
    <r>
      <rPr>
        <vertAlign val="superscript"/>
        <sz val="12"/>
        <color theme="1"/>
        <rFont val="Times New Roman"/>
        <family val="1"/>
      </rPr>
      <t>†</t>
    </r>
  </si>
  <si>
    <r>
      <t>0,28</t>
    </r>
    <r>
      <rPr>
        <vertAlign val="superscript"/>
        <sz val="12"/>
        <color theme="1"/>
        <rFont val="Times New Roman"/>
        <family val="1"/>
      </rPr>
      <t>†</t>
    </r>
  </si>
  <si>
    <r>
      <t>0,47</t>
    </r>
    <r>
      <rPr>
        <vertAlign val="superscript"/>
        <sz val="12"/>
        <color theme="1"/>
        <rFont val="Times New Roman"/>
        <family val="1"/>
      </rPr>
      <t>†</t>
    </r>
  </si>
  <si>
    <r>
      <t>-0,25</t>
    </r>
    <r>
      <rPr>
        <vertAlign val="superscript"/>
        <sz val="12"/>
        <color theme="1"/>
        <rFont val="Times New Roman"/>
        <family val="1"/>
      </rPr>
      <t>†</t>
    </r>
  </si>
  <si>
    <r>
      <t>-0,40</t>
    </r>
    <r>
      <rPr>
        <vertAlign val="superscript"/>
        <sz val="12"/>
        <color theme="1"/>
        <rFont val="Times New Roman"/>
        <family val="1"/>
      </rPr>
      <t>†</t>
    </r>
  </si>
  <si>
    <r>
      <t>-0,50</t>
    </r>
    <r>
      <rPr>
        <vertAlign val="superscript"/>
        <sz val="12"/>
        <color theme="1"/>
        <rFont val="Times New Roman"/>
        <family val="1"/>
      </rPr>
      <t>†</t>
    </r>
  </si>
  <si>
    <r>
      <t>0,38</t>
    </r>
    <r>
      <rPr>
        <vertAlign val="superscript"/>
        <sz val="12"/>
        <color theme="1"/>
        <rFont val="Times New Roman"/>
        <family val="1"/>
      </rPr>
      <t>†</t>
    </r>
  </si>
  <si>
    <r>
      <t>-0,37</t>
    </r>
    <r>
      <rPr>
        <vertAlign val="superscript"/>
        <sz val="12"/>
        <color theme="1"/>
        <rFont val="Times New Roman"/>
        <family val="1"/>
      </rPr>
      <t>†</t>
    </r>
  </si>
  <si>
    <r>
      <t>-0,19</t>
    </r>
    <r>
      <rPr>
        <vertAlign val="superscript"/>
        <sz val="12"/>
        <color theme="1"/>
        <rFont val="Times New Roman"/>
        <family val="1"/>
      </rPr>
      <t>†</t>
    </r>
  </si>
  <si>
    <r>
      <t>-0,22</t>
    </r>
    <r>
      <rPr>
        <vertAlign val="superscript"/>
        <sz val="12"/>
        <color theme="1"/>
        <rFont val="Times New Roman"/>
        <family val="1"/>
      </rPr>
      <t>†</t>
    </r>
  </si>
  <si>
    <r>
      <t>-0,62</t>
    </r>
    <r>
      <rPr>
        <vertAlign val="superscript"/>
        <sz val="12"/>
        <color theme="1"/>
        <rFont val="Times New Roman"/>
        <family val="1"/>
      </rPr>
      <t>†</t>
    </r>
  </si>
  <si>
    <r>
      <t>-0,51</t>
    </r>
    <r>
      <rPr>
        <vertAlign val="superscript"/>
        <sz val="12"/>
        <color theme="1"/>
        <rFont val="Times New Roman"/>
        <family val="1"/>
      </rPr>
      <t>†</t>
    </r>
  </si>
  <si>
    <r>
      <t>0,41</t>
    </r>
    <r>
      <rPr>
        <vertAlign val="superscript"/>
        <sz val="12"/>
        <color theme="1"/>
        <rFont val="Times New Roman"/>
        <family val="1"/>
      </rPr>
      <t>†</t>
    </r>
  </si>
  <si>
    <t>Table S2. Summary of the comparison between the nifH gene copies (L-1) quantified in the ‘at sea’ vs. the lab based qPCR assays.  The values from samples, which were at least one order of magnitude greater/lesser, are shown. The corresponding stations, depths (m) and percent of surface irradiance are provided.</t>
  </si>
  <si>
    <t>Table S4a-b. Summary of correlation matrices (Spearman’s Rho) for (a) the various target abundances (nifH gene copies L-1) and (b) environmental conditions. CC is the correlation coefficient, signifying the strength of the correlation, which can be either positive (+) or negative (-) and ranges from 0 (weak) to 1 (strong), while p is the significance value. Significant positive correlations are marked with light grey and significant negative correlations with dark grey.</t>
  </si>
  <si>
    <t xml:space="preserve">Table S5. Summary of the microscopy cell abundances and qualitative observations of various diazotrophs. Trichodesmium spp. as free filaments, colonies, and T. pelagicum were enumerated at LD A, B and C. </t>
  </si>
  <si>
    <t>Table S6. Summary of environmental factors influencing the distribution of various diazotrophic targets reported here in the WTSP, and the global datasets. Parameters with positive, negative or no significant correlation are designated with +, - and 0, respectively (Spearman’s Rho p&lt;0.05): Parameters noted as nr have no recorded data, and parameters noted as bd have been sampled but were below detection. The following region abbreviations are used: NEP (North East Pacific), WTSP (South West Pacific), TA (Tropical Atlantic), NA (North Atlantic), WTNA (Western Tropical North Atlantic, EEA (East Equatorial Atlantic), NSCS (Northern South China Sea) and SSCS (Southern South China Sea). * and ** marks positive and negative correlations respectively, which have small sample sizes (N&lt;33) and are nearly significant (p&lt;0.095). The overall between parameters effect (&lt;0.2=low, 0.2-0.5=moderate, &gt;0.5=high) is the estimate of the effect size in a meta-analysis, where † marks statistical significance (p&lt;0.05).</t>
  </si>
  <si>
    <t>K. pelagicum</t>
  </si>
  <si>
    <t>Template (reference sequence)</t>
  </si>
  <si>
    <t>qPCR assay</t>
  </si>
  <si>
    <t>mismatch F primer</t>
  </si>
  <si>
    <t>mismatch probe</t>
  </si>
  <si>
    <t>mismatch R primer</t>
  </si>
  <si>
    <t xml:space="preserve">UCYN-A1 (AF059642) </t>
  </si>
  <si>
    <t xml:space="preserve">UCYN-A2 (EF568475) </t>
  </si>
  <si>
    <t xml:space="preserve">het-1 (AY706888) </t>
  </si>
  <si>
    <t>het-2 (DQ225753)</t>
  </si>
  <si>
    <t xml:space="preserve">UCYN-A1 host (JX291893) </t>
  </si>
  <si>
    <t>UCYN-A2 host (KF771248)</t>
  </si>
  <si>
    <t>UCYN-A1 Host</t>
  </si>
  <si>
    <t>Closely related sequence (accession number)</t>
  </si>
  <si>
    <t>percent identity</t>
  </si>
  <si>
    <t>Cariaco Basin (GU824119)</t>
  </si>
  <si>
    <t>Table S1a. Previously and newly designed oligonucleotides used in this study.</t>
  </si>
  <si>
    <t>UCYN-A2 host (KF771249)</t>
  </si>
  <si>
    <t>UCYN-A2 host (KF771250)</t>
  </si>
  <si>
    <t>UCYN-A2 host (KF771251)</t>
  </si>
  <si>
    <t>UCYN-A2 host (KF771252)</t>
  </si>
  <si>
    <t>UCYN-A2 host (KF771253)</t>
  </si>
  <si>
    <t>UCYN-A2 host (KF771254)</t>
  </si>
  <si>
    <t>Table S1b. Number of mismatches in reference sequences for UCYN-A1, UCYN-A2, het-1, het-2, UCYN-A1 Host, UCYN-A2 Host when run with closely related qPCR assays</t>
  </si>
  <si>
    <t xml:space="preserve">Table S1c. Number of mismatches for UCYN-A1 18S rRNA host sequence and various closely related sequences </t>
  </si>
  <si>
    <r>
      <t>Chrysochromulina parkeae (</t>
    </r>
    <r>
      <rPr>
        <sz val="14"/>
        <color theme="1"/>
        <rFont val="Times New Roman"/>
        <family val="1"/>
      </rPr>
      <t>AM490994)</t>
    </r>
  </si>
  <si>
    <r>
      <t>Braarudospaera bigelowii</t>
    </r>
    <r>
      <rPr>
        <sz val="14"/>
        <color theme="1"/>
        <rFont val="Times New Roman"/>
        <family val="1"/>
      </rPr>
      <t xml:space="preserve"> TP056a: AB250784 </t>
    </r>
  </si>
  <si>
    <r>
      <t xml:space="preserve">B. bigelowii </t>
    </r>
    <r>
      <rPr>
        <sz val="14"/>
        <color theme="1"/>
        <rFont val="Times New Roman"/>
        <family val="1"/>
      </rPr>
      <t>Yastushiro-1 AB478414</t>
    </r>
  </si>
  <si>
    <t>Uncultured eukaryote strain (EU50069)</t>
  </si>
  <si>
    <t>MA</t>
  </si>
  <si>
    <t>SG</t>
  </si>
  <si>
    <t>Figure S1a-f. Representative standard curves for qPCR and results from specificity experiments. (a) The standard curve for UCYN-A1 host primers and probes and the cross reactivity when the UCYN-A1 host primers and probes were run with UCYN-A2 host standards as template, and vice versa (b). (c) The standard curve obtained for UCYN-A2 and the cross-reactivity with UCYN-A1 when assay is run in fast mode at 60º C and 64º, and vice versa (d). (e) The standard curve obtained for het-1 and the cross-reactivity with het-2 assay run in standard and fast modes, and vice versa (f).</t>
  </si>
  <si>
    <t>Figure S2. Temperature - Salinity plots of two stations in the two different subregions, Melanesian archipelago (MA) and subtropical gyre (SG) of the cruise transect. Each dot in the plots represents one sample.</t>
  </si>
  <si>
    <r>
      <t>1.40x10</t>
    </r>
    <r>
      <rPr>
        <vertAlign val="superscript"/>
        <sz val="12"/>
        <color theme="1"/>
        <rFont val="Times New Roman"/>
        <family val="1"/>
      </rPr>
      <t>4</t>
    </r>
  </si>
  <si>
    <t>Figure S3. Comparisons of detections between lab-based and 'at sea' qPCR results. The axes have been LOG transformed and samples marked as bd and dnq was set to 1 and 10 respectively.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</si>
</sst>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0"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Times"/>
    </font>
    <font>
      <sz val="14"/>
      <color theme="1"/>
      <name val="Times"/>
    </font>
    <font>
      <sz val="12"/>
      <color theme="1"/>
      <name val="Times New Roman"/>
      <family val="1"/>
    </font>
    <font>
      <i/>
      <sz val="12"/>
      <color theme="1"/>
      <name val="Times New Roman"/>
      <family val="1"/>
    </font>
    <font>
      <sz val="12"/>
      <color rgb="FF000000"/>
      <name val="Times New Roman"/>
      <family val="1"/>
    </font>
    <font>
      <vertAlign val="superscript"/>
      <sz val="12"/>
      <color rgb="FF000000"/>
      <name val="Times New Roman"/>
      <family val="1"/>
    </font>
    <font>
      <vertAlign val="superscript"/>
      <sz val="12"/>
      <color theme="1"/>
      <name val="Times New Roman"/>
      <family val="1"/>
    </font>
    <font>
      <b/>
      <sz val="12"/>
      <color theme="1"/>
      <name val="Times New Roman"/>
    </font>
    <font>
      <b/>
      <i/>
      <sz val="12"/>
      <color theme="1"/>
      <name val="Times New Roman"/>
      <family val="1"/>
    </font>
    <font>
      <b/>
      <sz val="12"/>
      <color theme="1"/>
      <name val="Times New Roman"/>
      <family val="1"/>
    </font>
    <font>
      <b/>
      <vertAlign val="superscript"/>
      <sz val="12"/>
      <color theme="1"/>
      <name val="Times New Roman"/>
      <family val="1"/>
    </font>
    <font>
      <sz val="12"/>
      <name val="Times New Roman"/>
      <family val="1"/>
    </font>
    <font>
      <b/>
      <sz val="12"/>
      <name val="Times New Roman"/>
      <family val="1"/>
    </font>
    <font>
      <b/>
      <vertAlign val="superscript"/>
      <sz val="12"/>
      <name val="Times New Roman"/>
      <family val="1"/>
    </font>
    <font>
      <sz val="14"/>
      <color theme="1"/>
      <name val="Times New Roman"/>
      <family val="1"/>
    </font>
    <font>
      <b/>
      <sz val="14"/>
      <color theme="1"/>
      <name val="Times New Roman"/>
      <family val="1"/>
    </font>
    <font>
      <i/>
      <sz val="14"/>
      <color theme="1"/>
      <name val="Times New Roman"/>
      <family val="1"/>
    </font>
  </fonts>
  <fills count="5">
    <fill>
      <patternFill patternType="none"/>
    </fill>
    <fill>
      <patternFill patternType="gray125"/>
    </fill>
    <fill>
      <patternFill patternType="solid">
        <fgColor rgb="FF808080"/>
        <bgColor indexed="64"/>
      </patternFill>
    </fill>
    <fill>
      <patternFill patternType="solid">
        <fgColor rgb="FF7F7F7F"/>
        <bgColor indexed="64"/>
      </patternFill>
    </fill>
    <fill>
      <patternFill patternType="solid">
        <fgColor rgb="FFD9D9D9"/>
        <bgColor indexed="64"/>
      </patternFill>
    </fill>
  </fills>
  <borders count="33">
    <border>
      <left/>
      <right/>
      <top/>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top/>
      <bottom style="thin">
        <color auto="1"/>
      </bottom>
      <diagonal/>
    </border>
    <border>
      <left/>
      <right style="medium">
        <color auto="1"/>
      </right>
      <top/>
      <bottom style="medium">
        <color auto="1"/>
      </bottom>
      <diagonal/>
    </border>
    <border>
      <left style="thick">
        <color auto="1"/>
      </left>
      <right style="medium">
        <color auto="1"/>
      </right>
      <top style="thick">
        <color auto="1"/>
      </top>
      <bottom style="thick">
        <color auto="1"/>
      </bottom>
      <diagonal/>
    </border>
    <border>
      <left/>
      <right style="medium">
        <color auto="1"/>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bottom style="thick">
        <color auto="1"/>
      </bottom>
      <diagonal/>
    </border>
    <border>
      <left style="thick">
        <color auto="1"/>
      </left>
      <right style="thick">
        <color auto="1"/>
      </right>
      <top/>
      <bottom/>
      <diagonal/>
    </border>
    <border>
      <left/>
      <right style="medium">
        <color rgb="FF000000"/>
      </right>
      <top/>
      <bottom style="medium">
        <color auto="1"/>
      </bottom>
      <diagonal/>
    </border>
    <border>
      <left/>
      <right style="thick">
        <color auto="1"/>
      </right>
      <top/>
      <bottom style="medium">
        <color auto="1"/>
      </bottom>
      <diagonal/>
    </border>
    <border>
      <left/>
      <right style="medium">
        <color auto="1"/>
      </right>
      <top/>
      <bottom style="thick">
        <color auto="1"/>
      </bottom>
      <diagonal/>
    </border>
    <border>
      <left/>
      <right style="medium">
        <color rgb="FF000000"/>
      </right>
      <top/>
      <bottom style="thick">
        <color auto="1"/>
      </bottom>
      <diagonal/>
    </border>
    <border>
      <left/>
      <right style="thick">
        <color auto="1"/>
      </right>
      <top/>
      <bottom style="thick">
        <color auto="1"/>
      </bottom>
      <diagonal/>
    </border>
    <border>
      <left style="thick">
        <color auto="1"/>
      </left>
      <right style="medium">
        <color auto="1"/>
      </right>
      <top/>
      <bottom style="thick">
        <color auto="1"/>
      </bottom>
      <diagonal/>
    </border>
    <border>
      <left style="thick">
        <color auto="1"/>
      </left>
      <right style="thick">
        <color auto="1"/>
      </right>
      <top style="thick">
        <color auto="1"/>
      </top>
      <bottom/>
      <diagonal/>
    </border>
    <border>
      <left style="thick">
        <color auto="1"/>
      </left>
      <right style="medium">
        <color auto="1"/>
      </right>
      <top style="thick">
        <color auto="1"/>
      </top>
      <bottom/>
      <diagonal/>
    </border>
    <border>
      <left style="thick">
        <color auto="1"/>
      </left>
      <right style="medium">
        <color auto="1"/>
      </right>
      <top/>
      <bottom style="medium">
        <color auto="1"/>
      </bottom>
      <diagonal/>
    </border>
    <border>
      <left style="thick">
        <color auto="1"/>
      </left>
      <right style="medium">
        <color auto="1"/>
      </right>
      <top style="medium">
        <color auto="1"/>
      </top>
      <bottom/>
      <diagonal/>
    </border>
    <border>
      <left style="thick">
        <color auto="1"/>
      </left>
      <right style="medium">
        <color auto="1"/>
      </right>
      <top/>
      <bottom/>
      <diagonal/>
    </border>
    <border>
      <left style="thin">
        <color auto="1"/>
      </left>
      <right style="medium">
        <color auto="1"/>
      </right>
      <top style="medium">
        <color auto="1"/>
      </top>
      <bottom style="medium">
        <color auto="1"/>
      </bottom>
      <diagonal/>
    </border>
    <border>
      <left/>
      <right/>
      <top/>
      <bottom style="double">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top/>
      <bottom style="medium">
        <color auto="1"/>
      </bottom>
      <diagonal/>
    </border>
    <border>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right style="medium">
        <color rgb="FF000000"/>
      </right>
      <top/>
      <bottom/>
      <diagonal/>
    </border>
    <border>
      <left style="medium">
        <color auto="1"/>
      </left>
      <right/>
      <top/>
      <bottom style="medium">
        <color auto="1"/>
      </bottom>
      <diagonal/>
    </border>
  </borders>
  <cellStyleXfs count="49">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19">
    <xf numFmtId="0" fontId="0" fillId="0" borderId="0" xfId="0"/>
    <xf numFmtId="0" fontId="3" fillId="0" borderId="0" xfId="0" applyFont="1"/>
    <xf numFmtId="0" fontId="4" fillId="0" borderId="0" xfId="0" applyFont="1"/>
    <xf numFmtId="0" fontId="0" fillId="0" borderId="0" xfId="0" applyFont="1"/>
    <xf numFmtId="0" fontId="5" fillId="0" borderId="24" xfId="0" applyFont="1" applyBorder="1" applyAlignment="1">
      <alignment vertical="center" wrapText="1"/>
    </xf>
    <xf numFmtId="0" fontId="6" fillId="0" borderId="4" xfId="0" applyFont="1" applyBorder="1" applyAlignment="1">
      <alignment vertical="center" wrapText="1"/>
    </xf>
    <xf numFmtId="0" fontId="7" fillId="4" borderId="4" xfId="0" applyFont="1" applyFill="1" applyBorder="1" applyAlignment="1">
      <alignment vertical="center" wrapText="1"/>
    </xf>
    <xf numFmtId="0" fontId="7" fillId="0" borderId="4" xfId="0" applyFont="1" applyBorder="1" applyAlignment="1">
      <alignment vertical="center" wrapText="1"/>
    </xf>
    <xf numFmtId="0" fontId="5" fillId="0" borderId="27" xfId="0" applyFont="1" applyBorder="1" applyAlignment="1">
      <alignment vertical="center" wrapText="1"/>
    </xf>
    <xf numFmtId="0" fontId="5" fillId="0" borderId="0" xfId="0" applyFont="1" applyAlignment="1">
      <alignment vertical="center" wrapText="1"/>
    </xf>
    <xf numFmtId="0" fontId="5" fillId="0" borderId="26" xfId="0" applyFont="1" applyBorder="1" applyAlignment="1">
      <alignment vertical="center" wrapText="1"/>
    </xf>
    <xf numFmtId="0" fontId="5" fillId="0" borderId="29" xfId="0" applyFont="1" applyBorder="1" applyAlignment="1">
      <alignment vertical="center" wrapText="1"/>
    </xf>
    <xf numFmtId="0" fontId="5" fillId="0" borderId="4" xfId="0" applyFont="1" applyBorder="1" applyAlignment="1">
      <alignment vertical="center" wrapText="1"/>
    </xf>
    <xf numFmtId="0" fontId="10" fillId="0" borderId="0" xfId="0" applyFont="1"/>
    <xf numFmtId="0" fontId="5" fillId="0" borderId="0" xfId="0" applyFont="1"/>
    <xf numFmtId="0" fontId="6" fillId="0" borderId="0" xfId="0" applyFont="1"/>
    <xf numFmtId="0" fontId="5" fillId="0" borderId="0" xfId="0" applyFont="1" applyAlignment="1">
      <alignment wrapText="1"/>
    </xf>
    <xf numFmtId="0" fontId="5" fillId="0" borderId="22" xfId="0" applyFont="1" applyBorder="1"/>
    <xf numFmtId="0" fontId="5" fillId="0" borderId="22" xfId="0" applyFont="1" applyBorder="1" applyAlignment="1">
      <alignment wrapText="1"/>
    </xf>
    <xf numFmtId="0" fontId="5" fillId="0" borderId="0" xfId="0" applyFont="1" applyAlignment="1">
      <alignment horizontal="center"/>
    </xf>
    <xf numFmtId="0" fontId="5" fillId="0" borderId="0" xfId="0" applyFont="1" applyFill="1" applyAlignment="1">
      <alignment horizontal="center"/>
    </xf>
    <xf numFmtId="0" fontId="5" fillId="0" borderId="5" xfId="0" applyFont="1" applyBorder="1" applyAlignment="1">
      <alignment vertical="center" wrapText="1"/>
    </xf>
    <xf numFmtId="0" fontId="5" fillId="0" borderId="6" xfId="0" applyFont="1" applyBorder="1" applyAlignment="1">
      <alignment vertical="center" wrapText="1"/>
    </xf>
    <xf numFmtId="0" fontId="5" fillId="0" borderId="7" xfId="0" applyFont="1" applyBorder="1" applyAlignment="1">
      <alignment vertical="center" wrapText="1"/>
    </xf>
    <xf numFmtId="0" fontId="6" fillId="0" borderId="6" xfId="0" applyFont="1" applyBorder="1" applyAlignment="1">
      <alignment vertical="center" wrapText="1"/>
    </xf>
    <xf numFmtId="0" fontId="5" fillId="0" borderId="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2" borderId="11" xfId="0" applyFont="1" applyFill="1" applyBorder="1" applyAlignment="1">
      <alignment horizontal="center" vertical="center" wrapText="1"/>
    </xf>
    <xf numFmtId="0" fontId="5" fillId="0" borderId="12" xfId="0" applyFont="1" applyBorder="1" applyAlignment="1">
      <alignmen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2" borderId="14" xfId="0" applyFont="1" applyFill="1" applyBorder="1" applyAlignment="1">
      <alignment horizontal="center" vertical="center" wrapText="1"/>
    </xf>
    <xf numFmtId="0" fontId="5" fillId="0" borderId="15" xfId="0" applyFont="1" applyBorder="1" applyAlignment="1">
      <alignment vertical="center" wrapText="1"/>
    </xf>
    <xf numFmtId="0" fontId="11" fillId="0" borderId="8"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Border="1" applyAlignment="1">
      <alignment vertical="center" wrapText="1"/>
    </xf>
    <xf numFmtId="0" fontId="5" fillId="0" borderId="0" xfId="0" applyFont="1" applyBorder="1" applyAlignment="1">
      <alignment horizontal="center" vertical="center" wrapText="1"/>
    </xf>
    <xf numFmtId="0" fontId="12" fillId="0" borderId="0" xfId="0" applyFont="1"/>
    <xf numFmtId="0" fontId="14" fillId="0" borderId="0" xfId="0" applyFont="1"/>
    <xf numFmtId="0" fontId="5" fillId="0" borderId="0" xfId="0" applyFont="1" applyBorder="1" applyAlignment="1">
      <alignment vertical="center" wrapText="1"/>
    </xf>
    <xf numFmtId="0" fontId="15" fillId="0" borderId="1" xfId="0" applyFont="1" applyFill="1" applyBorder="1" applyAlignment="1">
      <alignment wrapText="1"/>
    </xf>
    <xf numFmtId="0" fontId="15" fillId="0" borderId="1" xfId="0" applyFont="1" applyFill="1" applyBorder="1" applyAlignment="1">
      <alignment horizontal="center" wrapText="1"/>
    </xf>
    <xf numFmtId="0" fontId="15" fillId="0" borderId="2" xfId="0" applyFont="1" applyFill="1" applyBorder="1" applyAlignment="1">
      <alignment wrapText="1"/>
    </xf>
    <xf numFmtId="0" fontId="15" fillId="0" borderId="21" xfId="0" applyFont="1" applyFill="1" applyBorder="1" applyAlignment="1">
      <alignment wrapText="1"/>
    </xf>
    <xf numFmtId="0" fontId="5" fillId="0" borderId="0" xfId="0" applyFont="1" applyBorder="1"/>
    <xf numFmtId="0" fontId="14" fillId="0" borderId="0" xfId="0" applyFont="1" applyBorder="1" applyAlignment="1">
      <alignment wrapText="1"/>
    </xf>
    <xf numFmtId="164" fontId="5" fillId="0" borderId="0" xfId="0" applyNumberFormat="1" applyFont="1" applyBorder="1" applyAlignment="1">
      <alignment horizontal="center"/>
    </xf>
    <xf numFmtId="14" fontId="5" fillId="0" borderId="0" xfId="0" applyNumberFormat="1" applyFont="1" applyBorder="1" applyAlignment="1">
      <alignment horizontal="right"/>
    </xf>
    <xf numFmtId="0" fontId="14" fillId="0" borderId="0" xfId="0" applyFont="1" applyFill="1" applyBorder="1" applyAlignment="1">
      <alignment horizontal="center" wrapText="1"/>
    </xf>
    <xf numFmtId="0" fontId="5" fillId="0" borderId="0" xfId="0" applyFont="1" applyBorder="1" applyAlignment="1">
      <alignment horizontal="center"/>
    </xf>
    <xf numFmtId="11" fontId="5" fillId="0" borderId="0" xfId="0" applyNumberFormat="1" applyFont="1" applyBorder="1" applyAlignment="1">
      <alignment horizontal="center"/>
    </xf>
    <xf numFmtId="2" fontId="5" fillId="0" borderId="0" xfId="0" applyNumberFormat="1" applyFont="1" applyAlignment="1">
      <alignment horizontal="center" vertical="center"/>
    </xf>
    <xf numFmtId="1" fontId="5" fillId="0" borderId="0" xfId="0" applyNumberFormat="1" applyFont="1" applyAlignment="1">
      <alignment horizontal="center" vertical="center"/>
    </xf>
    <xf numFmtId="2" fontId="5" fillId="0" borderId="0" xfId="0" applyNumberFormat="1" applyFont="1" applyBorder="1" applyAlignment="1">
      <alignment horizontal="center"/>
    </xf>
    <xf numFmtId="1" fontId="5" fillId="0" borderId="0" xfId="0" applyNumberFormat="1" applyFont="1" applyBorder="1" applyAlignment="1">
      <alignment horizontal="center"/>
    </xf>
    <xf numFmtId="1" fontId="5" fillId="0" borderId="0" xfId="0" applyNumberFormat="1" applyFont="1" applyFill="1" applyBorder="1" applyAlignment="1">
      <alignment horizontal="center"/>
    </xf>
    <xf numFmtId="2" fontId="5" fillId="0" borderId="0" xfId="0" applyNumberFormat="1" applyFont="1" applyBorder="1" applyAlignment="1">
      <alignment horizontal="center" vertical="center"/>
    </xf>
    <xf numFmtId="1" fontId="5" fillId="0" borderId="0" xfId="0" applyNumberFormat="1" applyFont="1" applyBorder="1" applyAlignment="1">
      <alignment horizontal="center" vertical="center"/>
    </xf>
    <xf numFmtId="0" fontId="5" fillId="0" borderId="0" xfId="0" applyFont="1" applyFill="1" applyBorder="1"/>
    <xf numFmtId="0" fontId="5" fillId="0" borderId="0" xfId="0" applyFont="1" applyFill="1" applyBorder="1" applyAlignment="1">
      <alignment horizontal="center"/>
    </xf>
    <xf numFmtId="0" fontId="5" fillId="0" borderId="3" xfId="0" applyFont="1" applyBorder="1"/>
    <xf numFmtId="164" fontId="5" fillId="0" borderId="3" xfId="0" applyNumberFormat="1" applyFont="1" applyBorder="1" applyAlignment="1">
      <alignment horizontal="center"/>
    </xf>
    <xf numFmtId="14" fontId="5" fillId="0" borderId="3" xfId="0" applyNumberFormat="1" applyFont="1" applyBorder="1" applyAlignment="1">
      <alignment horizontal="right"/>
    </xf>
    <xf numFmtId="0" fontId="5" fillId="0" borderId="3" xfId="0" applyFont="1" applyBorder="1" applyAlignment="1">
      <alignment horizontal="center"/>
    </xf>
    <xf numFmtId="11" fontId="5" fillId="0" borderId="3" xfId="0" applyNumberFormat="1" applyFont="1" applyBorder="1" applyAlignment="1">
      <alignment horizontal="center"/>
    </xf>
    <xf numFmtId="1" fontId="5" fillId="0" borderId="3" xfId="0" applyNumberFormat="1" applyFont="1" applyBorder="1" applyAlignment="1">
      <alignment horizontal="center"/>
    </xf>
    <xf numFmtId="164" fontId="14" fillId="0" borderId="0" xfId="0"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1" fontId="5" fillId="0" borderId="0" xfId="0" applyNumberFormat="1" applyFont="1" applyAlignment="1">
      <alignment horizontal="center"/>
    </xf>
    <xf numFmtId="1" fontId="5" fillId="0" borderId="0" xfId="0" applyNumberFormat="1" applyFont="1"/>
    <xf numFmtId="0" fontId="7" fillId="2" borderId="31" xfId="0" applyFont="1" applyFill="1" applyBorder="1" applyAlignment="1">
      <alignment vertical="center" wrapText="1"/>
    </xf>
    <xf numFmtId="0" fontId="7" fillId="4" borderId="31" xfId="0" applyFont="1" applyFill="1" applyBorder="1" applyAlignment="1">
      <alignment vertical="center" wrapText="1"/>
    </xf>
    <xf numFmtId="0" fontId="7" fillId="0" borderId="31" xfId="0" applyFont="1" applyBorder="1" applyAlignment="1">
      <alignment vertical="center" wrapText="1"/>
    </xf>
    <xf numFmtId="0" fontId="7" fillId="2" borderId="27" xfId="0" applyFont="1" applyFill="1" applyBorder="1" applyAlignment="1">
      <alignment vertical="center" wrapText="1"/>
    </xf>
    <xf numFmtId="0" fontId="7" fillId="2" borderId="10" xfId="0" applyFont="1" applyFill="1" applyBorder="1" applyAlignment="1">
      <alignment vertical="center" wrapText="1"/>
    </xf>
    <xf numFmtId="0" fontId="7" fillId="4" borderId="10" xfId="0" applyFont="1" applyFill="1" applyBorder="1" applyAlignment="1">
      <alignment vertical="center" wrapText="1"/>
    </xf>
    <xf numFmtId="0" fontId="7" fillId="0" borderId="10" xfId="0" applyFont="1" applyBorder="1" applyAlignment="1">
      <alignment vertical="center" wrapText="1"/>
    </xf>
    <xf numFmtId="0" fontId="7" fillId="2" borderId="4" xfId="0" applyFont="1" applyFill="1" applyBorder="1" applyAlignment="1">
      <alignment vertical="center" wrapText="1"/>
    </xf>
    <xf numFmtId="0" fontId="7" fillId="0" borderId="27" xfId="0" applyFont="1" applyBorder="1" applyAlignment="1">
      <alignment vertical="center" wrapText="1"/>
    </xf>
    <xf numFmtId="0" fontId="12" fillId="0" borderId="0" xfId="0" applyFont="1" applyAlignment="1">
      <alignment wrapText="1"/>
    </xf>
    <xf numFmtId="0" fontId="5" fillId="2" borderId="4"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0" borderId="14" xfId="0" applyFont="1" applyBorder="1" applyAlignment="1">
      <alignment vertical="center" wrapText="1"/>
    </xf>
    <xf numFmtId="0" fontId="6" fillId="0" borderId="12" xfId="0" applyFont="1" applyBorder="1" applyAlignment="1">
      <alignment vertical="center" wrapText="1"/>
    </xf>
    <xf numFmtId="0" fontId="5" fillId="3" borderId="4" xfId="0" applyFont="1" applyFill="1" applyBorder="1" applyAlignment="1">
      <alignment horizontal="center" vertical="center" wrapText="1"/>
    </xf>
    <xf numFmtId="0" fontId="5" fillId="0" borderId="0" xfId="0" applyFont="1" applyAlignment="1">
      <alignment vertical="center"/>
    </xf>
    <xf numFmtId="0" fontId="5" fillId="0" borderId="0" xfId="0" quotePrefix="1" applyFont="1"/>
    <xf numFmtId="0" fontId="17" fillId="0" borderId="0" xfId="0" applyFont="1"/>
    <xf numFmtId="0" fontId="18" fillId="0" borderId="0" xfId="0" applyFont="1" applyFill="1"/>
    <xf numFmtId="0" fontId="12" fillId="0" borderId="0" xfId="0" applyFont="1" applyFill="1"/>
    <xf numFmtId="0" fontId="4" fillId="0" borderId="0" xfId="0" applyFont="1" applyFill="1"/>
    <xf numFmtId="0" fontId="17" fillId="0" borderId="0" xfId="0" applyFont="1" applyFill="1"/>
    <xf numFmtId="0" fontId="19" fillId="0" borderId="0" xfId="0" applyFont="1" applyFill="1"/>
    <xf numFmtId="0" fontId="5" fillId="0" borderId="0" xfId="0" applyFont="1" applyBorder="1" applyAlignment="1">
      <alignment horizontal="center" vertical="center" wrapText="1"/>
    </xf>
    <xf numFmtId="0" fontId="12" fillId="0" borderId="0" xfId="0" applyFont="1" applyBorder="1" applyAlignment="1">
      <alignment horizontal="center" vertical="center" wrapText="1"/>
    </xf>
    <xf numFmtId="0" fontId="5" fillId="0" borderId="30" xfId="0" applyFont="1" applyBorder="1" applyAlignment="1">
      <alignment vertical="center" wrapText="1"/>
    </xf>
    <xf numFmtId="0" fontId="5" fillId="0" borderId="25" xfId="0" applyFont="1" applyBorder="1" applyAlignment="1">
      <alignment vertical="center" wrapText="1"/>
    </xf>
    <xf numFmtId="0" fontId="6" fillId="0" borderId="30" xfId="0" applyFont="1" applyBorder="1" applyAlignment="1">
      <alignment vertical="center" wrapText="1"/>
    </xf>
    <xf numFmtId="0" fontId="6" fillId="0" borderId="25" xfId="0" applyFont="1" applyBorder="1" applyAlignment="1">
      <alignment vertical="center" wrapText="1"/>
    </xf>
    <xf numFmtId="0" fontId="5" fillId="0" borderId="28" xfId="0" applyFont="1" applyBorder="1" applyAlignment="1">
      <alignment vertical="center" wrapText="1"/>
    </xf>
    <xf numFmtId="0" fontId="5" fillId="0" borderId="29" xfId="0" applyFont="1" applyBorder="1" applyAlignment="1">
      <alignment vertical="center" wrapText="1"/>
    </xf>
    <xf numFmtId="0" fontId="5" fillId="0" borderId="32" xfId="0" applyFont="1" applyBorder="1" applyAlignment="1">
      <alignment vertical="center" wrapText="1"/>
    </xf>
    <xf numFmtId="0" fontId="5" fillId="0" borderId="4" xfId="0" applyFont="1" applyBorder="1" applyAlignment="1">
      <alignment vertical="center" wrapText="1"/>
    </xf>
    <xf numFmtId="0" fontId="5" fillId="0" borderId="23" xfId="0" applyFont="1" applyBorder="1" applyAlignment="1">
      <alignment vertical="center" wrapText="1"/>
    </xf>
    <xf numFmtId="0" fontId="5" fillId="0" borderId="24" xfId="0" applyFont="1" applyBorder="1" applyAlignment="1">
      <alignment vertical="center" wrapText="1"/>
    </xf>
    <xf numFmtId="0" fontId="6" fillId="0" borderId="0" xfId="0" applyFont="1" applyAlignment="1">
      <alignment horizontal="center"/>
    </xf>
    <xf numFmtId="0" fontId="5" fillId="0" borderId="16" xfId="0" applyFont="1" applyBorder="1" applyAlignment="1">
      <alignment vertical="center" wrapText="1"/>
    </xf>
    <xf numFmtId="0" fontId="5" fillId="0" borderId="9" xfId="0" applyFont="1" applyBorder="1" applyAlignment="1">
      <alignment vertical="center" wrapText="1"/>
    </xf>
    <xf numFmtId="0" fontId="5" fillId="0" borderId="8" xfId="0" applyFont="1" applyBorder="1" applyAlignment="1">
      <alignment vertical="center" wrapText="1"/>
    </xf>
    <xf numFmtId="0" fontId="5" fillId="0" borderId="17" xfId="0" applyFont="1" applyBorder="1" applyAlignment="1">
      <alignment vertical="center" wrapText="1"/>
    </xf>
    <xf numFmtId="0" fontId="5" fillId="0" borderId="18" xfId="0" applyFont="1" applyBorder="1" applyAlignment="1">
      <alignment vertical="center" wrapText="1"/>
    </xf>
    <xf numFmtId="0" fontId="5" fillId="0" borderId="19" xfId="0" applyFont="1" applyBorder="1" applyAlignment="1">
      <alignment vertical="center" wrapText="1"/>
    </xf>
    <xf numFmtId="0" fontId="5" fillId="0" borderId="20" xfId="0" applyFont="1" applyBorder="1" applyAlignment="1">
      <alignment vertical="center" wrapText="1"/>
    </xf>
    <xf numFmtId="0" fontId="5" fillId="0" borderId="15" xfId="0" applyFont="1" applyBorder="1" applyAlignment="1">
      <alignment vertical="center" wrapText="1"/>
    </xf>
    <xf numFmtId="0" fontId="6" fillId="0" borderId="16" xfId="0" applyFont="1" applyBorder="1" applyAlignment="1">
      <alignment vertical="center" wrapText="1"/>
    </xf>
    <xf numFmtId="0" fontId="6" fillId="0" borderId="9" xfId="0" applyFont="1" applyBorder="1" applyAlignment="1">
      <alignment vertical="center" wrapText="1"/>
    </xf>
    <xf numFmtId="0" fontId="6" fillId="0" borderId="8" xfId="0" applyFont="1" applyBorder="1" applyAlignment="1">
      <alignment vertical="center" wrapText="1"/>
    </xf>
  </cellXfs>
  <cellStyles count="4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5.tif"/><Relationship Id="rId2" Type="http://schemas.openxmlformats.org/officeDocument/2006/relationships/image" Target="../media/image4.tif"/><Relationship Id="rId1" Type="http://schemas.openxmlformats.org/officeDocument/2006/relationships/image" Target="../media/image3.t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12</xdr:col>
      <xdr:colOff>463804</xdr:colOff>
      <xdr:row>25</xdr:row>
      <xdr:rowOff>32004</xdr:rowOff>
    </xdr:to>
    <xdr:pic>
      <xdr:nvPicPr>
        <xdr:cNvPr id="3" name="Picture 2" descr="new_suppl_fig2A_F.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00050"/>
          <a:ext cx="8693404" cy="46325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12</xdr:col>
      <xdr:colOff>628656</xdr:colOff>
      <xdr:row>15</xdr:row>
      <xdr:rowOff>161402</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400050"/>
          <a:ext cx="8858256" cy="276172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9525</xdr:rowOff>
    </xdr:from>
    <xdr:to>
      <xdr:col>5</xdr:col>
      <xdr:colOff>344424</xdr:colOff>
      <xdr:row>15</xdr:row>
      <xdr:rowOff>164592</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409575"/>
          <a:ext cx="3773424" cy="2755392"/>
        </a:xfrm>
        <a:prstGeom prst="rect">
          <a:avLst/>
        </a:prstGeom>
      </xdr:spPr>
    </xdr:pic>
    <xdr:clientData/>
  </xdr:twoCellAnchor>
  <xdr:twoCellAnchor editAs="oneCell">
    <xdr:from>
      <xdr:col>5</xdr:col>
      <xdr:colOff>200025</xdr:colOff>
      <xdr:row>2</xdr:row>
      <xdr:rowOff>9525</xdr:rowOff>
    </xdr:from>
    <xdr:to>
      <xdr:col>10</xdr:col>
      <xdr:colOff>556641</xdr:colOff>
      <xdr:row>15</xdr:row>
      <xdr:rowOff>192024</xdr:rowOff>
    </xdr:to>
    <xdr:pic>
      <xdr:nvPicPr>
        <xdr:cNvPr id="4" name="Picture 3"/>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629025" y="409575"/>
          <a:ext cx="3785616" cy="2782824"/>
        </a:xfrm>
        <a:prstGeom prst="rect">
          <a:avLst/>
        </a:prstGeom>
      </xdr:spPr>
    </xdr:pic>
    <xdr:clientData/>
  </xdr:twoCellAnchor>
  <xdr:twoCellAnchor editAs="oneCell">
    <xdr:from>
      <xdr:col>0</xdr:col>
      <xdr:colOff>0</xdr:colOff>
      <xdr:row>15</xdr:row>
      <xdr:rowOff>152400</xdr:rowOff>
    </xdr:from>
    <xdr:to>
      <xdr:col>5</xdr:col>
      <xdr:colOff>368808</xdr:colOff>
      <xdr:row>29</xdr:row>
      <xdr:rowOff>119634</xdr:rowOff>
    </xdr:to>
    <xdr:pic>
      <xdr:nvPicPr>
        <xdr:cNvPr id="5" name="Picture 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0" y="3152775"/>
          <a:ext cx="3797808" cy="276758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row r="1" spans="1:1" x14ac:dyDescent="0.25">
      <c r="A1" s="87" t="s">
        <v>521</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22" sqref="H22"/>
    </sheetView>
  </sheetViews>
  <sheetFormatPr defaultRowHeight="15.75" x14ac:dyDescent="0.25"/>
  <sheetData>
    <row r="1" spans="1:1" x14ac:dyDescent="0.25">
      <c r="A1" s="14" t="s">
        <v>522</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M12" sqref="M12"/>
    </sheetView>
  </sheetViews>
  <sheetFormatPr defaultRowHeight="15.75" x14ac:dyDescent="0.25"/>
  <sheetData>
    <row r="1" spans="1:1" x14ac:dyDescent="0.25">
      <c r="A1" s="14" t="s">
        <v>524</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topLeftCell="A10" zoomScale="110" zoomScaleNormal="110" zoomScalePageLayoutView="110" workbookViewId="0">
      <selection activeCell="A26" sqref="A26"/>
    </sheetView>
  </sheetViews>
  <sheetFormatPr defaultColWidth="10.625" defaultRowHeight="18.75" x14ac:dyDescent="0.3"/>
  <cols>
    <col min="1" max="1" width="42.25" style="2" customWidth="1"/>
    <col min="2" max="2" width="41.625" style="2" customWidth="1"/>
    <col min="3" max="3" width="60" style="2" customWidth="1"/>
    <col min="4" max="4" width="38.5" style="2" customWidth="1"/>
    <col min="5" max="5" width="29.5" style="2" customWidth="1"/>
    <col min="6" max="16384" width="10.625" style="2"/>
  </cols>
  <sheetData>
    <row r="1" spans="1:5" x14ac:dyDescent="0.3">
      <c r="A1" s="14" t="s">
        <v>506</v>
      </c>
      <c r="B1" s="14"/>
      <c r="C1" s="14"/>
      <c r="D1" s="14"/>
      <c r="E1" s="14"/>
    </row>
    <row r="2" spans="1:5" x14ac:dyDescent="0.3">
      <c r="A2" s="14"/>
      <c r="B2" s="14"/>
      <c r="C2" s="14"/>
      <c r="D2" s="14"/>
      <c r="E2" s="14"/>
    </row>
    <row r="3" spans="1:5" x14ac:dyDescent="0.3">
      <c r="A3" s="39" t="s">
        <v>200</v>
      </c>
      <c r="B3" s="39" t="s">
        <v>51</v>
      </c>
      <c r="C3" s="39" t="s">
        <v>50</v>
      </c>
      <c r="D3" s="39" t="s">
        <v>52</v>
      </c>
      <c r="E3" s="39" t="s">
        <v>53</v>
      </c>
    </row>
    <row r="4" spans="1:5" x14ac:dyDescent="0.3">
      <c r="A4" s="14" t="s">
        <v>202</v>
      </c>
      <c r="B4" s="40" t="s">
        <v>55</v>
      </c>
      <c r="C4" s="14" t="s">
        <v>56</v>
      </c>
      <c r="D4" s="14" t="s">
        <v>57</v>
      </c>
      <c r="E4" s="14" t="s">
        <v>156</v>
      </c>
    </row>
    <row r="5" spans="1:5" x14ac:dyDescent="0.3">
      <c r="A5" s="14" t="s">
        <v>203</v>
      </c>
      <c r="B5" s="40" t="s">
        <v>59</v>
      </c>
      <c r="C5" s="14" t="s">
        <v>61</v>
      </c>
      <c r="D5" s="14" t="s">
        <v>57</v>
      </c>
      <c r="E5" s="14" t="s">
        <v>84</v>
      </c>
    </row>
    <row r="6" spans="1:5" x14ac:dyDescent="0.3">
      <c r="A6" s="14" t="s">
        <v>65</v>
      </c>
      <c r="B6" s="14" t="s">
        <v>150</v>
      </c>
      <c r="C6" s="14" t="s">
        <v>151</v>
      </c>
      <c r="D6" s="14" t="s">
        <v>152</v>
      </c>
      <c r="E6" s="14" t="s">
        <v>66</v>
      </c>
    </row>
    <row r="7" spans="1:5" x14ac:dyDescent="0.3">
      <c r="A7" s="14" t="s">
        <v>204</v>
      </c>
      <c r="B7" s="14" t="s">
        <v>62</v>
      </c>
      <c r="C7" s="14" t="s">
        <v>64</v>
      </c>
      <c r="D7" s="14" t="s">
        <v>63</v>
      </c>
      <c r="E7" s="14" t="s">
        <v>156</v>
      </c>
    </row>
    <row r="8" spans="1:5" x14ac:dyDescent="0.3">
      <c r="A8" s="14" t="s">
        <v>205</v>
      </c>
      <c r="B8" s="14" t="s">
        <v>67</v>
      </c>
      <c r="C8" s="14" t="s">
        <v>69</v>
      </c>
      <c r="D8" s="14" t="s">
        <v>68</v>
      </c>
      <c r="E8" s="14" t="s">
        <v>70</v>
      </c>
    </row>
    <row r="9" spans="1:5" x14ac:dyDescent="0.3">
      <c r="A9" s="14" t="s">
        <v>74</v>
      </c>
      <c r="B9" s="41" t="s">
        <v>71</v>
      </c>
      <c r="C9" s="14" t="s">
        <v>73</v>
      </c>
      <c r="D9" s="14" t="s">
        <v>72</v>
      </c>
      <c r="E9" s="14" t="s">
        <v>70</v>
      </c>
    </row>
    <row r="10" spans="1:5" x14ac:dyDescent="0.3">
      <c r="A10" s="15" t="s">
        <v>75</v>
      </c>
      <c r="B10" s="14" t="s">
        <v>76</v>
      </c>
      <c r="C10" s="14" t="s">
        <v>77</v>
      </c>
      <c r="D10" s="14" t="s">
        <v>78</v>
      </c>
      <c r="E10" s="14" t="s">
        <v>156</v>
      </c>
    </row>
    <row r="11" spans="1:5" x14ac:dyDescent="0.3">
      <c r="A11" s="14" t="s">
        <v>201</v>
      </c>
      <c r="B11" s="40" t="s">
        <v>206</v>
      </c>
      <c r="C11" s="40" t="s">
        <v>199</v>
      </c>
      <c r="D11" s="40" t="s">
        <v>72</v>
      </c>
      <c r="E11" s="14" t="s">
        <v>83</v>
      </c>
    </row>
    <row r="12" spans="1:5" x14ac:dyDescent="0.3">
      <c r="A12" s="14" t="s">
        <v>79</v>
      </c>
      <c r="B12" s="14" t="s">
        <v>80</v>
      </c>
      <c r="C12" s="14" t="s">
        <v>82</v>
      </c>
      <c r="D12" s="14" t="s">
        <v>81</v>
      </c>
      <c r="E12" s="14" t="s">
        <v>84</v>
      </c>
    </row>
    <row r="13" spans="1:5" x14ac:dyDescent="0.3">
      <c r="A13" s="14"/>
      <c r="B13" s="14"/>
      <c r="C13" s="14"/>
      <c r="D13" s="14"/>
      <c r="E13" s="14"/>
    </row>
    <row r="14" spans="1:5" customFormat="1" ht="15.75" x14ac:dyDescent="0.25">
      <c r="A14" s="14" t="s">
        <v>513</v>
      </c>
      <c r="B14" s="14"/>
      <c r="C14" s="14"/>
      <c r="D14" s="14"/>
      <c r="E14" s="14"/>
    </row>
    <row r="15" spans="1:5" customFormat="1" ht="15.75" x14ac:dyDescent="0.25">
      <c r="A15" s="14"/>
      <c r="B15" s="14"/>
      <c r="C15" s="14"/>
      <c r="D15" s="14"/>
      <c r="E15" s="14"/>
    </row>
    <row r="16" spans="1:5" x14ac:dyDescent="0.3">
      <c r="A16" s="39" t="s">
        <v>491</v>
      </c>
      <c r="B16" s="39" t="s">
        <v>492</v>
      </c>
      <c r="C16" s="39" t="s">
        <v>493</v>
      </c>
      <c r="D16" s="39" t="s">
        <v>494</v>
      </c>
      <c r="E16" s="39" t="s">
        <v>495</v>
      </c>
    </row>
    <row r="17" spans="1:5" x14ac:dyDescent="0.3">
      <c r="A17" s="14" t="s">
        <v>496</v>
      </c>
      <c r="B17" s="14" t="s">
        <v>60</v>
      </c>
      <c r="C17" s="14">
        <v>4</v>
      </c>
      <c r="D17" s="14">
        <v>2</v>
      </c>
      <c r="E17" s="14">
        <v>0</v>
      </c>
    </row>
    <row r="18" spans="1:5" x14ac:dyDescent="0.3">
      <c r="A18" s="14" t="s">
        <v>497</v>
      </c>
      <c r="B18" s="14" t="s">
        <v>54</v>
      </c>
      <c r="C18" s="14">
        <v>6</v>
      </c>
      <c r="D18" s="14">
        <v>1</v>
      </c>
      <c r="E18" s="14">
        <v>0</v>
      </c>
    </row>
    <row r="19" spans="1:5" x14ac:dyDescent="0.3">
      <c r="A19" s="88" t="s">
        <v>498</v>
      </c>
      <c r="B19" s="14" t="s">
        <v>208</v>
      </c>
      <c r="C19" s="14">
        <v>2</v>
      </c>
      <c r="D19" s="14">
        <v>1</v>
      </c>
      <c r="E19" s="14">
        <v>3</v>
      </c>
    </row>
    <row r="20" spans="1:5" x14ac:dyDescent="0.3">
      <c r="A20" s="14" t="s">
        <v>499</v>
      </c>
      <c r="B20" s="14" t="s">
        <v>209</v>
      </c>
      <c r="C20" s="14">
        <v>3</v>
      </c>
      <c r="D20" s="14">
        <v>0</v>
      </c>
      <c r="E20" s="14">
        <v>3</v>
      </c>
    </row>
    <row r="21" spans="1:5" x14ac:dyDescent="0.3">
      <c r="A21" s="14" t="s">
        <v>500</v>
      </c>
      <c r="B21" s="14" t="s">
        <v>79</v>
      </c>
      <c r="C21" s="14">
        <v>2</v>
      </c>
      <c r="D21" s="14">
        <v>5</v>
      </c>
      <c r="E21" s="14">
        <v>1</v>
      </c>
    </row>
    <row r="22" spans="1:5" x14ac:dyDescent="0.3">
      <c r="A22" s="14" t="s">
        <v>501</v>
      </c>
      <c r="B22" s="14" t="s">
        <v>502</v>
      </c>
      <c r="C22" s="14">
        <v>3</v>
      </c>
      <c r="D22" s="14">
        <v>4</v>
      </c>
      <c r="E22" s="14">
        <v>1</v>
      </c>
    </row>
    <row r="23" spans="1:5" x14ac:dyDescent="0.3">
      <c r="A23" s="14"/>
      <c r="B23" s="14"/>
      <c r="C23" s="14"/>
      <c r="D23" s="14"/>
      <c r="E23" s="14"/>
    </row>
    <row r="24" spans="1:5" x14ac:dyDescent="0.3">
      <c r="A24" s="14" t="s">
        <v>514</v>
      </c>
      <c r="B24" s="14"/>
      <c r="C24" s="14"/>
      <c r="D24" s="14"/>
      <c r="E24" s="14"/>
    </row>
    <row r="25" spans="1:5" x14ac:dyDescent="0.3">
      <c r="A25" s="89"/>
      <c r="B25" s="89"/>
      <c r="C25" s="89"/>
      <c r="D25" s="89"/>
      <c r="E25" s="89"/>
    </row>
    <row r="26" spans="1:5" s="92" customFormat="1" x14ac:dyDescent="0.3">
      <c r="A26" s="90" t="s">
        <v>503</v>
      </c>
      <c r="B26" s="90" t="s">
        <v>504</v>
      </c>
      <c r="C26" s="91" t="s">
        <v>493</v>
      </c>
      <c r="D26" s="91" t="s">
        <v>494</v>
      </c>
      <c r="E26" s="91" t="s">
        <v>495</v>
      </c>
    </row>
    <row r="27" spans="1:5" s="92" customFormat="1" x14ac:dyDescent="0.3">
      <c r="A27" s="93" t="s">
        <v>501</v>
      </c>
      <c r="B27" s="93">
        <v>99</v>
      </c>
      <c r="C27" s="93">
        <v>3</v>
      </c>
      <c r="D27" s="93">
        <v>5</v>
      </c>
      <c r="E27" s="93">
        <v>1</v>
      </c>
    </row>
    <row r="28" spans="1:5" s="92" customFormat="1" x14ac:dyDescent="0.3">
      <c r="A28" s="93" t="s">
        <v>507</v>
      </c>
      <c r="B28" s="93">
        <v>99</v>
      </c>
      <c r="C28" s="93">
        <v>3</v>
      </c>
      <c r="D28" s="93">
        <v>5</v>
      </c>
      <c r="E28" s="93">
        <v>1</v>
      </c>
    </row>
    <row r="29" spans="1:5" s="92" customFormat="1" x14ac:dyDescent="0.3">
      <c r="A29" s="93" t="s">
        <v>508</v>
      </c>
      <c r="B29" s="93">
        <v>99</v>
      </c>
      <c r="C29" s="93">
        <v>3</v>
      </c>
      <c r="D29" s="93">
        <v>5</v>
      </c>
      <c r="E29" s="93">
        <v>1</v>
      </c>
    </row>
    <row r="30" spans="1:5" s="92" customFormat="1" x14ac:dyDescent="0.3">
      <c r="A30" s="93" t="s">
        <v>509</v>
      </c>
      <c r="B30" s="93">
        <v>99</v>
      </c>
      <c r="C30" s="93">
        <v>3</v>
      </c>
      <c r="D30" s="93">
        <v>5</v>
      </c>
      <c r="E30" s="93">
        <v>1</v>
      </c>
    </row>
    <row r="31" spans="1:5" s="92" customFormat="1" x14ac:dyDescent="0.3">
      <c r="A31" s="93" t="s">
        <v>510</v>
      </c>
      <c r="B31" s="93">
        <v>98</v>
      </c>
      <c r="C31" s="93">
        <v>3</v>
      </c>
      <c r="D31" s="93">
        <v>5</v>
      </c>
      <c r="E31" s="93">
        <v>2</v>
      </c>
    </row>
    <row r="32" spans="1:5" s="92" customFormat="1" x14ac:dyDescent="0.3">
      <c r="A32" s="93" t="s">
        <v>511</v>
      </c>
      <c r="B32" s="93">
        <v>99</v>
      </c>
      <c r="C32" s="93">
        <v>3</v>
      </c>
      <c r="D32" s="93">
        <v>5</v>
      </c>
      <c r="E32" s="93">
        <v>1</v>
      </c>
    </row>
    <row r="33" spans="1:5" s="92" customFormat="1" x14ac:dyDescent="0.3">
      <c r="A33" s="93" t="s">
        <v>512</v>
      </c>
      <c r="B33" s="93">
        <v>99</v>
      </c>
      <c r="C33" s="93">
        <v>3</v>
      </c>
      <c r="D33" s="93">
        <v>5</v>
      </c>
      <c r="E33" s="93">
        <v>1</v>
      </c>
    </row>
    <row r="34" spans="1:5" s="92" customFormat="1" x14ac:dyDescent="0.3">
      <c r="A34" s="93" t="s">
        <v>518</v>
      </c>
      <c r="B34" s="93">
        <v>85</v>
      </c>
      <c r="C34" s="93">
        <v>3</v>
      </c>
      <c r="D34" s="93">
        <v>5</v>
      </c>
      <c r="E34" s="93">
        <v>1</v>
      </c>
    </row>
    <row r="35" spans="1:5" s="92" customFormat="1" x14ac:dyDescent="0.3">
      <c r="A35" s="93" t="s">
        <v>505</v>
      </c>
      <c r="B35" s="93">
        <v>62</v>
      </c>
      <c r="C35" s="93">
        <v>3</v>
      </c>
      <c r="D35" s="93">
        <v>5</v>
      </c>
      <c r="E35" s="93">
        <v>1</v>
      </c>
    </row>
    <row r="36" spans="1:5" s="92" customFormat="1" x14ac:dyDescent="0.3">
      <c r="A36" s="94" t="s">
        <v>515</v>
      </c>
      <c r="B36" s="93">
        <v>39</v>
      </c>
      <c r="C36" s="93">
        <v>3</v>
      </c>
      <c r="D36" s="93">
        <v>5</v>
      </c>
      <c r="E36" s="93">
        <v>1</v>
      </c>
    </row>
    <row r="37" spans="1:5" s="92" customFormat="1" x14ac:dyDescent="0.3">
      <c r="A37" s="94" t="s">
        <v>516</v>
      </c>
      <c r="B37" s="93">
        <v>43</v>
      </c>
      <c r="C37" s="93">
        <v>3</v>
      </c>
      <c r="D37" s="93">
        <v>5</v>
      </c>
      <c r="E37" s="93">
        <v>1</v>
      </c>
    </row>
    <row r="38" spans="1:5" s="92" customFormat="1" x14ac:dyDescent="0.3">
      <c r="A38" s="94" t="s">
        <v>517</v>
      </c>
      <c r="B38" s="93">
        <v>45</v>
      </c>
      <c r="C38" s="93">
        <v>3</v>
      </c>
      <c r="D38" s="93">
        <v>5</v>
      </c>
      <c r="E38" s="93">
        <v>1</v>
      </c>
    </row>
  </sheetData>
  <pageMargins left="0.75" right="0.75" top="1" bottom="1" header="0.5" footer="0.5"/>
  <pageSetup orientation="portrait" horizontalDpi="4294967292" verticalDpi="4294967292"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workbookViewId="0">
      <selection activeCell="I19" sqref="I19"/>
    </sheetView>
  </sheetViews>
  <sheetFormatPr defaultColWidth="10.625" defaultRowHeight="15.75" x14ac:dyDescent="0.25"/>
  <cols>
    <col min="1" max="16384" width="10.625" style="1"/>
  </cols>
  <sheetData>
    <row r="1" spans="1:5" x14ac:dyDescent="0.25">
      <c r="A1" s="14" t="s">
        <v>486</v>
      </c>
    </row>
    <row r="2" spans="1:5" ht="66" x14ac:dyDescent="0.25">
      <c r="A2" s="36" t="s">
        <v>85</v>
      </c>
      <c r="B2" s="36" t="s">
        <v>86</v>
      </c>
      <c r="C2" s="36" t="s">
        <v>87</v>
      </c>
      <c r="D2" s="36" t="s">
        <v>366</v>
      </c>
      <c r="E2" s="36" t="s">
        <v>367</v>
      </c>
    </row>
    <row r="3" spans="1:5" x14ac:dyDescent="0.25">
      <c r="A3" s="37" t="s">
        <v>54</v>
      </c>
      <c r="B3" s="38" t="s">
        <v>28</v>
      </c>
      <c r="C3" s="38" t="s">
        <v>88</v>
      </c>
      <c r="D3" s="38">
        <v>18</v>
      </c>
      <c r="E3" s="38" t="s">
        <v>207</v>
      </c>
    </row>
    <row r="4" spans="1:5" x14ac:dyDescent="0.25">
      <c r="A4" s="95"/>
      <c r="B4" s="95" t="s">
        <v>30</v>
      </c>
      <c r="C4" s="38" t="s">
        <v>89</v>
      </c>
      <c r="D4" s="38">
        <v>18</v>
      </c>
      <c r="E4" s="38" t="s">
        <v>207</v>
      </c>
    </row>
    <row r="5" spans="1:5" ht="18.75" x14ac:dyDescent="0.25">
      <c r="A5" s="95"/>
      <c r="B5" s="95"/>
      <c r="C5" s="38" t="s">
        <v>88</v>
      </c>
      <c r="D5" s="38" t="s">
        <v>368</v>
      </c>
      <c r="E5" s="38" t="s">
        <v>369</v>
      </c>
    </row>
    <row r="6" spans="1:5" ht="18.75" x14ac:dyDescent="0.25">
      <c r="A6" s="38"/>
      <c r="B6" s="38" t="s">
        <v>34</v>
      </c>
      <c r="C6" s="38" t="s">
        <v>90</v>
      </c>
      <c r="D6" s="38" t="s">
        <v>370</v>
      </c>
      <c r="E6" s="38" t="s">
        <v>371</v>
      </c>
    </row>
    <row r="7" spans="1:5" ht="18.75" x14ac:dyDescent="0.25">
      <c r="A7" s="95"/>
      <c r="B7" s="95" t="s">
        <v>35</v>
      </c>
      <c r="C7" s="38" t="s">
        <v>91</v>
      </c>
      <c r="D7" s="38">
        <v>23</v>
      </c>
      <c r="E7" s="38" t="s">
        <v>372</v>
      </c>
    </row>
    <row r="8" spans="1:5" ht="18.75" x14ac:dyDescent="0.25">
      <c r="A8" s="95"/>
      <c r="B8" s="95"/>
      <c r="C8" s="38" t="s">
        <v>90</v>
      </c>
      <c r="D8" s="38" t="s">
        <v>373</v>
      </c>
      <c r="E8" s="38" t="s">
        <v>374</v>
      </c>
    </row>
    <row r="9" spans="1:5" x14ac:dyDescent="0.25">
      <c r="A9" s="95"/>
      <c r="B9" s="95" t="s">
        <v>92</v>
      </c>
      <c r="C9" s="38" t="s">
        <v>93</v>
      </c>
      <c r="D9" s="38">
        <v>17</v>
      </c>
      <c r="E9" s="38" t="s">
        <v>44</v>
      </c>
    </row>
    <row r="10" spans="1:5" x14ac:dyDescent="0.25">
      <c r="A10" s="95"/>
      <c r="B10" s="95"/>
      <c r="C10" s="38" t="s">
        <v>94</v>
      </c>
      <c r="D10" s="38">
        <v>12</v>
      </c>
      <c r="E10" s="38" t="s">
        <v>44</v>
      </c>
    </row>
    <row r="11" spans="1:5" ht="18.75" x14ac:dyDescent="0.25">
      <c r="A11" s="95"/>
      <c r="B11" s="95"/>
      <c r="C11" s="38" t="s">
        <v>95</v>
      </c>
      <c r="D11" s="38" t="s">
        <v>375</v>
      </c>
      <c r="E11" s="38" t="s">
        <v>44</v>
      </c>
    </row>
    <row r="12" spans="1:5" x14ac:dyDescent="0.25">
      <c r="A12" s="95"/>
      <c r="B12" s="95" t="s">
        <v>96</v>
      </c>
      <c r="C12" s="38" t="s">
        <v>97</v>
      </c>
      <c r="D12" s="38">
        <v>18</v>
      </c>
      <c r="E12" s="38" t="s">
        <v>44</v>
      </c>
    </row>
    <row r="13" spans="1:5" ht="18.75" x14ac:dyDescent="0.25">
      <c r="A13" s="95"/>
      <c r="B13" s="95"/>
      <c r="C13" s="38" t="s">
        <v>98</v>
      </c>
      <c r="D13" s="38" t="s">
        <v>376</v>
      </c>
      <c r="E13" s="38" t="s">
        <v>377</v>
      </c>
    </row>
    <row r="14" spans="1:5" ht="18.75" x14ac:dyDescent="0.25">
      <c r="A14" s="37" t="s">
        <v>60</v>
      </c>
      <c r="B14" s="38" t="s">
        <v>26</v>
      </c>
      <c r="C14" s="38" t="s">
        <v>99</v>
      </c>
      <c r="D14" s="38">
        <v>56</v>
      </c>
      <c r="E14" s="38" t="s">
        <v>378</v>
      </c>
    </row>
    <row r="15" spans="1:5" ht="18.75" x14ac:dyDescent="0.25">
      <c r="A15" s="38"/>
      <c r="B15" s="38" t="s">
        <v>27</v>
      </c>
      <c r="C15" s="38" t="s">
        <v>100</v>
      </c>
      <c r="D15" s="38">
        <v>30</v>
      </c>
      <c r="E15" s="38" t="s">
        <v>379</v>
      </c>
    </row>
    <row r="16" spans="1:5" ht="18.75" x14ac:dyDescent="0.25">
      <c r="A16" s="38"/>
      <c r="B16" s="38" t="s">
        <v>30</v>
      </c>
      <c r="C16" s="38" t="s">
        <v>88</v>
      </c>
      <c r="D16" s="38" t="s">
        <v>523</v>
      </c>
      <c r="E16" s="38" t="s">
        <v>380</v>
      </c>
    </row>
    <row r="17" spans="1:5" ht="18.75" x14ac:dyDescent="0.25">
      <c r="A17" s="95"/>
      <c r="B17" s="95" t="s">
        <v>33</v>
      </c>
      <c r="C17" s="38" t="s">
        <v>101</v>
      </c>
      <c r="D17" s="38" t="s">
        <v>381</v>
      </c>
      <c r="E17" s="38" t="s">
        <v>44</v>
      </c>
    </row>
    <row r="18" spans="1:5" ht="18.75" x14ac:dyDescent="0.25">
      <c r="A18" s="95"/>
      <c r="B18" s="95"/>
      <c r="C18" s="38" t="s">
        <v>91</v>
      </c>
      <c r="D18" s="38" t="s">
        <v>382</v>
      </c>
      <c r="E18" s="38" t="s">
        <v>44</v>
      </c>
    </row>
    <row r="19" spans="1:5" ht="18.75" x14ac:dyDescent="0.25">
      <c r="A19" s="38"/>
      <c r="B19" s="38" t="s">
        <v>34</v>
      </c>
      <c r="C19" s="38" t="s">
        <v>90</v>
      </c>
      <c r="D19" s="38" t="s">
        <v>383</v>
      </c>
      <c r="E19" s="38" t="s">
        <v>384</v>
      </c>
    </row>
    <row r="20" spans="1:5" x14ac:dyDescent="0.25">
      <c r="A20" s="38"/>
      <c r="B20" s="38" t="s">
        <v>35</v>
      </c>
      <c r="C20" s="38" t="s">
        <v>101</v>
      </c>
      <c r="D20" s="38">
        <v>43.9</v>
      </c>
      <c r="E20" s="38" t="s">
        <v>207</v>
      </c>
    </row>
    <row r="21" spans="1:5" x14ac:dyDescent="0.25">
      <c r="A21" s="95"/>
      <c r="B21" s="95" t="s">
        <v>92</v>
      </c>
      <c r="C21" s="38" t="s">
        <v>93</v>
      </c>
      <c r="D21" s="38">
        <v>63</v>
      </c>
      <c r="E21" s="38" t="s">
        <v>44</v>
      </c>
    </row>
    <row r="22" spans="1:5" ht="18.75" x14ac:dyDescent="0.25">
      <c r="A22" s="95"/>
      <c r="B22" s="95"/>
      <c r="C22" s="38" t="s">
        <v>95</v>
      </c>
      <c r="D22" s="38" t="s">
        <v>385</v>
      </c>
      <c r="E22" s="38" t="s">
        <v>44</v>
      </c>
    </row>
    <row r="23" spans="1:5" ht="18.75" x14ac:dyDescent="0.25">
      <c r="A23" s="95"/>
      <c r="B23" s="95" t="s">
        <v>96</v>
      </c>
      <c r="C23" s="38" t="s">
        <v>97</v>
      </c>
      <c r="D23" s="38" t="s">
        <v>386</v>
      </c>
      <c r="E23" s="38" t="s">
        <v>44</v>
      </c>
    </row>
    <row r="24" spans="1:5" ht="18.75" x14ac:dyDescent="0.25">
      <c r="A24" s="95"/>
      <c r="B24" s="95"/>
      <c r="C24" s="38" t="s">
        <v>98</v>
      </c>
      <c r="D24" s="38" t="s">
        <v>387</v>
      </c>
      <c r="E24" s="38" t="s">
        <v>388</v>
      </c>
    </row>
    <row r="25" spans="1:5" ht="18.75" x14ac:dyDescent="0.25">
      <c r="A25" s="96" t="s">
        <v>65</v>
      </c>
      <c r="B25" s="95" t="s">
        <v>26</v>
      </c>
      <c r="C25" s="38" t="s">
        <v>93</v>
      </c>
      <c r="D25" s="38" t="s">
        <v>207</v>
      </c>
      <c r="E25" s="38" t="s">
        <v>389</v>
      </c>
    </row>
    <row r="26" spans="1:5" ht="18.75" x14ac:dyDescent="0.25">
      <c r="A26" s="96"/>
      <c r="B26" s="95"/>
      <c r="C26" s="38" t="s">
        <v>102</v>
      </c>
      <c r="D26" s="38" t="s">
        <v>207</v>
      </c>
      <c r="E26" s="38" t="s">
        <v>390</v>
      </c>
    </row>
    <row r="27" spans="1:5" ht="18.75" x14ac:dyDescent="0.25">
      <c r="A27" s="38"/>
      <c r="B27" s="38" t="s">
        <v>27</v>
      </c>
      <c r="C27" s="38" t="s">
        <v>103</v>
      </c>
      <c r="D27" s="38" t="s">
        <v>391</v>
      </c>
      <c r="E27" s="38" t="s">
        <v>392</v>
      </c>
    </row>
    <row r="28" spans="1:5" ht="18.75" x14ac:dyDescent="0.25">
      <c r="A28" s="95"/>
      <c r="B28" s="95" t="s">
        <v>28</v>
      </c>
      <c r="C28" s="38" t="s">
        <v>102</v>
      </c>
      <c r="D28" s="38" t="s">
        <v>393</v>
      </c>
      <c r="E28" s="38" t="s">
        <v>394</v>
      </c>
    </row>
    <row r="29" spans="1:5" ht="18.75" x14ac:dyDescent="0.25">
      <c r="A29" s="95"/>
      <c r="B29" s="95"/>
      <c r="C29" s="38" t="s">
        <v>104</v>
      </c>
      <c r="D29" s="38" t="s">
        <v>395</v>
      </c>
      <c r="E29" s="38" t="s">
        <v>396</v>
      </c>
    </row>
    <row r="30" spans="1:5" ht="18.75" x14ac:dyDescent="0.25">
      <c r="A30" s="38"/>
      <c r="B30" s="38" t="s">
        <v>33</v>
      </c>
      <c r="C30" s="38" t="s">
        <v>90</v>
      </c>
      <c r="D30" s="38" t="s">
        <v>397</v>
      </c>
      <c r="E30" s="38" t="s">
        <v>398</v>
      </c>
    </row>
    <row r="31" spans="1:5" ht="18.75" x14ac:dyDescent="0.25">
      <c r="A31" s="95"/>
      <c r="B31" s="95" t="s">
        <v>34</v>
      </c>
      <c r="C31" s="38" t="s">
        <v>101</v>
      </c>
      <c r="D31" s="38" t="s">
        <v>399</v>
      </c>
      <c r="E31" s="38" t="s">
        <v>400</v>
      </c>
    </row>
    <row r="32" spans="1:5" ht="18.75" x14ac:dyDescent="0.25">
      <c r="A32" s="95"/>
      <c r="B32" s="95"/>
      <c r="C32" s="38" t="s">
        <v>91</v>
      </c>
      <c r="D32" s="38" t="s">
        <v>401</v>
      </c>
      <c r="E32" s="38" t="s">
        <v>402</v>
      </c>
    </row>
    <row r="33" spans="1:5" ht="18.75" x14ac:dyDescent="0.25">
      <c r="A33" s="95"/>
      <c r="B33" s="95"/>
      <c r="C33" s="38" t="s">
        <v>90</v>
      </c>
      <c r="D33" s="38" t="s">
        <v>403</v>
      </c>
      <c r="E33" s="38" t="s">
        <v>404</v>
      </c>
    </row>
    <row r="34" spans="1:5" ht="18.75" x14ac:dyDescent="0.25">
      <c r="A34" s="95"/>
      <c r="B34" s="95" t="s">
        <v>92</v>
      </c>
      <c r="C34" s="38" t="s">
        <v>93</v>
      </c>
      <c r="D34" s="38" t="s">
        <v>405</v>
      </c>
      <c r="E34" s="38" t="s">
        <v>406</v>
      </c>
    </row>
    <row r="35" spans="1:5" ht="18.75" x14ac:dyDescent="0.25">
      <c r="A35" s="95"/>
      <c r="B35" s="95"/>
      <c r="C35" s="38" t="s">
        <v>94</v>
      </c>
      <c r="D35" s="38" t="s">
        <v>407</v>
      </c>
      <c r="E35" s="38" t="s">
        <v>396</v>
      </c>
    </row>
    <row r="36" spans="1:5" ht="18.75" x14ac:dyDescent="0.25">
      <c r="A36" s="95"/>
      <c r="B36" s="95"/>
      <c r="C36" s="38" t="s">
        <v>95</v>
      </c>
      <c r="D36" s="38" t="s">
        <v>408</v>
      </c>
      <c r="E36" s="38" t="s">
        <v>409</v>
      </c>
    </row>
    <row r="37" spans="1:5" ht="18.75" x14ac:dyDescent="0.25">
      <c r="A37" s="38"/>
      <c r="B37" s="38" t="s">
        <v>40</v>
      </c>
      <c r="C37" s="38" t="s">
        <v>93</v>
      </c>
      <c r="D37" s="38" t="s">
        <v>410</v>
      </c>
      <c r="E37" s="38" t="s">
        <v>411</v>
      </c>
    </row>
    <row r="38" spans="1:5" ht="18.75" x14ac:dyDescent="0.25">
      <c r="A38" s="38"/>
      <c r="B38" s="38" t="s">
        <v>96</v>
      </c>
      <c r="C38" s="38" t="s">
        <v>105</v>
      </c>
      <c r="D38" s="38" t="s">
        <v>412</v>
      </c>
      <c r="E38" s="38" t="s">
        <v>413</v>
      </c>
    </row>
    <row r="39" spans="1:5" ht="18.75" x14ac:dyDescent="0.25">
      <c r="A39" s="95"/>
      <c r="B39" s="95" t="s">
        <v>43</v>
      </c>
      <c r="C39" s="38" t="s">
        <v>97</v>
      </c>
      <c r="D39" s="38" t="s">
        <v>414</v>
      </c>
      <c r="E39" s="38" t="s">
        <v>207</v>
      </c>
    </row>
    <row r="40" spans="1:5" ht="18.75" x14ac:dyDescent="0.25">
      <c r="A40" s="95"/>
      <c r="B40" s="95"/>
      <c r="C40" s="38" t="s">
        <v>106</v>
      </c>
      <c r="D40" s="38" t="s">
        <v>415</v>
      </c>
      <c r="E40" s="38" t="s">
        <v>207</v>
      </c>
    </row>
  </sheetData>
  <mergeCells count="24">
    <mergeCell ref="A31:A33"/>
    <mergeCell ref="B31:B33"/>
    <mergeCell ref="A34:A36"/>
    <mergeCell ref="B34:B36"/>
    <mergeCell ref="A39:A40"/>
    <mergeCell ref="B39:B40"/>
    <mergeCell ref="A23:A24"/>
    <mergeCell ref="B23:B24"/>
    <mergeCell ref="A25:A26"/>
    <mergeCell ref="B25:B26"/>
    <mergeCell ref="A28:A29"/>
    <mergeCell ref="B28:B29"/>
    <mergeCell ref="A12:A13"/>
    <mergeCell ref="B12:B13"/>
    <mergeCell ref="A17:A18"/>
    <mergeCell ref="B17:B18"/>
    <mergeCell ref="A21:A22"/>
    <mergeCell ref="B21:B22"/>
    <mergeCell ref="A4:A5"/>
    <mergeCell ref="B4:B5"/>
    <mergeCell ref="A7:A8"/>
    <mergeCell ref="B7:B8"/>
    <mergeCell ref="A9:A11"/>
    <mergeCell ref="B9:B11"/>
  </mergeCells>
  <pageMargins left="0.75" right="0.75" top="1" bottom="1" header="0.5" footer="0.5"/>
  <pageSetup paperSize="9" orientation="portrait"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5"/>
  <sheetViews>
    <sheetView workbookViewId="0">
      <selection activeCell="F2" sqref="F2"/>
    </sheetView>
  </sheetViews>
  <sheetFormatPr defaultColWidth="10.625" defaultRowHeight="15.75" x14ac:dyDescent="0.25"/>
  <cols>
    <col min="1" max="1" width="9.5" style="14" customWidth="1"/>
    <col min="2" max="2" width="9.625" style="14" customWidth="1"/>
    <col min="3" max="3" width="14.125" style="14" customWidth="1"/>
    <col min="4" max="4" width="15" style="14" customWidth="1"/>
    <col min="5" max="6" width="13.625" style="14" customWidth="1"/>
    <col min="7" max="7" width="12" style="14" customWidth="1"/>
    <col min="8" max="10" width="17.625" style="14" hidden="1" customWidth="1"/>
    <col min="11" max="12" width="14.625" style="14" hidden="1" customWidth="1"/>
    <col min="13" max="13" width="0" style="19" hidden="1" customWidth="1"/>
    <col min="14" max="14" width="0" style="14" hidden="1" customWidth="1"/>
    <col min="15" max="16" width="0" style="19" hidden="1" customWidth="1"/>
    <col min="17" max="18" width="0" style="14" hidden="1" customWidth="1"/>
    <col min="19" max="19" width="15.5" style="14" bestFit="1" customWidth="1"/>
    <col min="20" max="20" width="12.125" style="14" customWidth="1"/>
    <col min="21" max="21" width="12.5" style="14" customWidth="1"/>
    <col min="22" max="22" width="11.5" style="14" customWidth="1"/>
    <col min="23" max="25" width="11.125" style="14" customWidth="1"/>
    <col min="26" max="26" width="13" style="14" bestFit="1" customWidth="1"/>
    <col min="27" max="27" width="10.625" style="14"/>
    <col min="28" max="28" width="13" style="14" bestFit="1" customWidth="1"/>
    <col min="29" max="16384" width="10.625" style="14"/>
  </cols>
  <sheetData>
    <row r="1" spans="1:28" ht="16.5" thickBot="1" x14ac:dyDescent="0.3"/>
    <row r="2" spans="1:28" ht="48" thickBot="1" x14ac:dyDescent="0.3">
      <c r="A2" s="42" t="s">
        <v>1</v>
      </c>
      <c r="B2" s="42" t="s">
        <v>2</v>
      </c>
      <c r="C2" s="42" t="s">
        <v>3</v>
      </c>
      <c r="D2" s="42" t="s">
        <v>4</v>
      </c>
      <c r="E2" s="42" t="s">
        <v>5</v>
      </c>
      <c r="F2" s="42" t="s">
        <v>108</v>
      </c>
      <c r="G2" s="42" t="s">
        <v>6</v>
      </c>
      <c r="H2" s="42" t="s">
        <v>7</v>
      </c>
      <c r="I2" s="42" t="s">
        <v>8</v>
      </c>
      <c r="J2" s="42" t="s">
        <v>416</v>
      </c>
      <c r="K2" s="42" t="s">
        <v>9</v>
      </c>
      <c r="L2" s="42" t="s">
        <v>10</v>
      </c>
      <c r="M2" s="43" t="s">
        <v>11</v>
      </c>
      <c r="N2" s="43" t="s">
        <v>12</v>
      </c>
      <c r="O2" s="43" t="s">
        <v>13</v>
      </c>
      <c r="P2" s="43" t="s">
        <v>14</v>
      </c>
      <c r="Q2" s="43" t="s">
        <v>15</v>
      </c>
      <c r="R2" s="43" t="s">
        <v>16</v>
      </c>
      <c r="S2" s="42" t="s">
        <v>329</v>
      </c>
      <c r="T2" s="42" t="s">
        <v>17</v>
      </c>
      <c r="U2" s="42" t="s">
        <v>18</v>
      </c>
      <c r="V2" s="42" t="s">
        <v>19</v>
      </c>
      <c r="W2" s="42" t="s">
        <v>20</v>
      </c>
      <c r="X2" s="42" t="s">
        <v>21</v>
      </c>
      <c r="Y2" s="42" t="s">
        <v>22</v>
      </c>
      <c r="Z2" s="42" t="s">
        <v>23</v>
      </c>
      <c r="AA2" s="44" t="s">
        <v>24</v>
      </c>
      <c r="AB2" s="45" t="s">
        <v>25</v>
      </c>
    </row>
    <row r="3" spans="1:28" x14ac:dyDescent="0.25">
      <c r="A3" s="46" t="s">
        <v>26</v>
      </c>
      <c r="B3" s="47">
        <v>5</v>
      </c>
      <c r="C3" s="48">
        <v>-17.996449999999999</v>
      </c>
      <c r="D3" s="48">
        <v>159.90246666666667</v>
      </c>
      <c r="E3" s="49">
        <v>42057</v>
      </c>
      <c r="F3" s="49" t="s">
        <v>519</v>
      </c>
      <c r="G3" s="50">
        <v>0</v>
      </c>
      <c r="H3" s="50"/>
      <c r="I3" s="50"/>
      <c r="J3" s="50"/>
      <c r="K3" s="50"/>
      <c r="L3" s="50"/>
      <c r="M3" s="50"/>
      <c r="N3" s="50"/>
      <c r="O3" s="50"/>
      <c r="P3" s="50"/>
      <c r="Q3" s="50"/>
      <c r="R3" s="50"/>
      <c r="S3" s="50"/>
      <c r="T3" s="50"/>
      <c r="U3" s="50"/>
      <c r="V3" s="50"/>
      <c r="W3" s="50"/>
      <c r="X3" s="50"/>
      <c r="Y3" s="50"/>
      <c r="Z3" s="50"/>
      <c r="AA3" s="50"/>
      <c r="AB3" s="50"/>
    </row>
    <row r="4" spans="1:28" x14ac:dyDescent="0.25">
      <c r="A4" s="46" t="s">
        <v>26</v>
      </c>
      <c r="B4" s="46">
        <v>5</v>
      </c>
      <c r="C4" s="48">
        <v>-17.996449999999999</v>
      </c>
      <c r="D4" s="48">
        <v>159.90246666666667</v>
      </c>
      <c r="E4" s="49">
        <v>42057</v>
      </c>
      <c r="F4" s="49"/>
      <c r="G4" s="51">
        <v>5</v>
      </c>
      <c r="H4" s="51">
        <v>29.073799999999999</v>
      </c>
      <c r="I4" s="51">
        <v>6.2600000000000003E-2</v>
      </c>
      <c r="J4" s="52">
        <v>265.14</v>
      </c>
      <c r="K4" s="51">
        <v>35.099299999999999</v>
      </c>
      <c r="L4" s="51">
        <v>4.4987399999999997</v>
      </c>
      <c r="M4" s="53">
        <v>0.01</v>
      </c>
      <c r="N4" s="51">
        <v>0</v>
      </c>
      <c r="O4" s="54">
        <v>0.03</v>
      </c>
      <c r="P4" s="19">
        <v>0.66</v>
      </c>
      <c r="Q4" s="55">
        <f>M4+N4</f>
        <v>0.01</v>
      </c>
      <c r="R4" s="51"/>
      <c r="S4" s="56">
        <v>4748503.0928261159</v>
      </c>
      <c r="T4" s="51" t="s">
        <v>44</v>
      </c>
      <c r="U4" s="51" t="s">
        <v>44</v>
      </c>
      <c r="V4" s="51">
        <v>409333</v>
      </c>
      <c r="W4" s="51" t="s">
        <v>207</v>
      </c>
      <c r="X4" s="51" t="s">
        <v>44</v>
      </c>
      <c r="Y4" s="51" t="s">
        <v>44</v>
      </c>
      <c r="Z4" s="57">
        <v>59893.066639649456</v>
      </c>
      <c r="AA4" s="56">
        <v>1851.2454123649052</v>
      </c>
      <c r="AB4" s="56">
        <v>5878.9611297474012</v>
      </c>
    </row>
    <row r="5" spans="1:28" x14ac:dyDescent="0.25">
      <c r="A5" s="46" t="s">
        <v>26</v>
      </c>
      <c r="B5" s="46">
        <v>5</v>
      </c>
      <c r="C5" s="48">
        <v>-17.996449999999999</v>
      </c>
      <c r="D5" s="48">
        <v>159.90246666666667</v>
      </c>
      <c r="E5" s="49">
        <v>42057</v>
      </c>
      <c r="F5" s="49"/>
      <c r="G5" s="51">
        <v>9</v>
      </c>
      <c r="H5" s="51">
        <v>28.9956</v>
      </c>
      <c r="I5" s="51">
        <v>5.5300000000000002E-2</v>
      </c>
      <c r="J5" s="52">
        <v>171.05</v>
      </c>
      <c r="K5" s="51">
        <v>35.097700000000003</v>
      </c>
      <c r="L5" s="51">
        <v>4.5073100000000004</v>
      </c>
      <c r="M5" s="53">
        <v>0</v>
      </c>
      <c r="N5" s="51">
        <v>0</v>
      </c>
      <c r="O5" s="54">
        <v>0.04</v>
      </c>
      <c r="P5" s="19">
        <v>0.57999999999999996</v>
      </c>
      <c r="Q5" s="55">
        <f t="shared" ref="Q5:Q9" si="0">M5+N5</f>
        <v>0</v>
      </c>
      <c r="R5" s="51"/>
      <c r="S5" s="56">
        <v>1644396.2618956855</v>
      </c>
      <c r="T5" s="51" t="s">
        <v>207</v>
      </c>
      <c r="U5" s="51" t="s">
        <v>44</v>
      </c>
      <c r="V5" s="51">
        <v>165465</v>
      </c>
      <c r="W5" s="51" t="s">
        <v>44</v>
      </c>
      <c r="X5" s="51" t="s">
        <v>44</v>
      </c>
      <c r="Y5" s="51" t="s">
        <v>44</v>
      </c>
      <c r="Z5" s="56">
        <v>40500.984268592081</v>
      </c>
      <c r="AA5" s="56">
        <v>164.84388089247642</v>
      </c>
      <c r="AB5" s="56">
        <v>4257.0906398165398</v>
      </c>
    </row>
    <row r="6" spans="1:28" x14ac:dyDescent="0.25">
      <c r="A6" s="46" t="s">
        <v>26</v>
      </c>
      <c r="B6" s="46">
        <v>5</v>
      </c>
      <c r="C6" s="48">
        <v>-17.996449999999999</v>
      </c>
      <c r="D6" s="48">
        <v>159.90246666666701</v>
      </c>
      <c r="E6" s="49">
        <v>42057</v>
      </c>
      <c r="F6" s="49"/>
      <c r="G6" s="51">
        <v>16</v>
      </c>
      <c r="H6" s="51">
        <v>28.638100000000001</v>
      </c>
      <c r="I6" s="51">
        <v>5.7200000000000001E-2</v>
      </c>
      <c r="J6" s="52">
        <v>108.08</v>
      </c>
      <c r="K6" s="51">
        <v>35.084499999999998</v>
      </c>
      <c r="L6" s="51">
        <v>4.5424199999999999</v>
      </c>
      <c r="M6" s="53">
        <v>0</v>
      </c>
      <c r="N6" s="51">
        <v>0</v>
      </c>
      <c r="O6" s="54">
        <v>0</v>
      </c>
      <c r="P6" s="19">
        <v>0.57999999999999996</v>
      </c>
      <c r="Q6" s="55">
        <f t="shared" si="0"/>
        <v>0</v>
      </c>
      <c r="R6" s="51"/>
      <c r="S6" s="56">
        <v>2105230.4607782238</v>
      </c>
      <c r="T6" s="51" t="s">
        <v>207</v>
      </c>
      <c r="U6" s="51" t="s">
        <v>207</v>
      </c>
      <c r="V6" s="56">
        <v>444917</v>
      </c>
      <c r="W6" s="51" t="s">
        <v>44</v>
      </c>
      <c r="X6" s="51" t="s">
        <v>44</v>
      </c>
      <c r="Y6" s="51" t="s">
        <v>44</v>
      </c>
      <c r="Z6" s="56">
        <v>57621.605774174925</v>
      </c>
      <c r="AA6" s="56">
        <v>832.91800029732951</v>
      </c>
      <c r="AB6" s="56">
        <v>3365.7443120922267</v>
      </c>
    </row>
    <row r="7" spans="1:28" x14ac:dyDescent="0.25">
      <c r="A7" s="46" t="s">
        <v>26</v>
      </c>
      <c r="B7" s="46">
        <v>5</v>
      </c>
      <c r="C7" s="48">
        <v>-17.996449999999999</v>
      </c>
      <c r="D7" s="48">
        <v>159.90246666666701</v>
      </c>
      <c r="E7" s="49">
        <v>42057</v>
      </c>
      <c r="F7" s="49"/>
      <c r="G7" s="51">
        <v>35</v>
      </c>
      <c r="H7" s="51">
        <v>27.9907</v>
      </c>
      <c r="I7" s="51">
        <v>7.6100000000000001E-2</v>
      </c>
      <c r="J7" s="52">
        <v>59.018000000000001</v>
      </c>
      <c r="K7" s="51">
        <v>35.076099999999997</v>
      </c>
      <c r="L7" s="51">
        <v>4.5397400000000001</v>
      </c>
      <c r="M7" s="58">
        <v>0</v>
      </c>
      <c r="N7" s="51">
        <v>0.01</v>
      </c>
      <c r="O7" s="59">
        <v>0.02</v>
      </c>
      <c r="P7" s="51">
        <v>0.62</v>
      </c>
      <c r="Q7" s="55">
        <f t="shared" si="0"/>
        <v>0.01</v>
      </c>
      <c r="R7" s="51"/>
      <c r="S7" s="56">
        <v>664308.66635546798</v>
      </c>
      <c r="T7" s="56">
        <v>796</v>
      </c>
      <c r="U7" s="56">
        <v>132</v>
      </c>
      <c r="V7" s="56">
        <v>889003</v>
      </c>
      <c r="W7" s="56" t="s">
        <v>207</v>
      </c>
      <c r="X7" s="56" t="s">
        <v>44</v>
      </c>
      <c r="Y7" s="51" t="s">
        <v>44</v>
      </c>
      <c r="Z7" s="57">
        <v>66296.623373226161</v>
      </c>
      <c r="AA7" s="56">
        <v>2501.8875669080589</v>
      </c>
      <c r="AB7" s="56">
        <v>3324.2089874672506</v>
      </c>
    </row>
    <row r="8" spans="1:28" x14ac:dyDescent="0.25">
      <c r="A8" s="46" t="s">
        <v>26</v>
      </c>
      <c r="B8" s="60">
        <v>5</v>
      </c>
      <c r="C8" s="48">
        <v>-17.996449999999999</v>
      </c>
      <c r="D8" s="48">
        <v>159.90246666666667</v>
      </c>
      <c r="E8" s="49">
        <v>42057</v>
      </c>
      <c r="F8" s="49"/>
      <c r="G8" s="51">
        <v>70</v>
      </c>
      <c r="H8" s="51">
        <v>24.692299999999999</v>
      </c>
      <c r="I8" s="51">
        <v>0.109</v>
      </c>
      <c r="J8" s="52">
        <v>17.433</v>
      </c>
      <c r="K8" s="51">
        <v>35.551099999999998</v>
      </c>
      <c r="L8" s="51">
        <v>4.6809599999999998</v>
      </c>
      <c r="M8" s="19">
        <v>0</v>
      </c>
      <c r="N8" s="51">
        <v>0</v>
      </c>
      <c r="O8" s="54">
        <v>0.11</v>
      </c>
      <c r="P8" s="19">
        <v>0.76</v>
      </c>
      <c r="Q8" s="55">
        <f t="shared" si="0"/>
        <v>0</v>
      </c>
      <c r="R8" s="51"/>
      <c r="S8" s="56">
        <v>1533.0039828174713</v>
      </c>
      <c r="T8" s="51">
        <v>24839</v>
      </c>
      <c r="U8" s="61">
        <v>2463</v>
      </c>
      <c r="V8" s="56">
        <v>2150</v>
      </c>
      <c r="W8" s="51"/>
      <c r="X8" s="51">
        <v>11521</v>
      </c>
      <c r="Y8" s="51" t="s">
        <v>44</v>
      </c>
      <c r="Z8" s="56" t="s">
        <v>44</v>
      </c>
      <c r="AA8" s="56" t="s">
        <v>44</v>
      </c>
      <c r="AB8" s="56" t="s">
        <v>207</v>
      </c>
    </row>
    <row r="9" spans="1:28" x14ac:dyDescent="0.25">
      <c r="A9" s="62" t="s">
        <v>26</v>
      </c>
      <c r="B9" s="62">
        <v>5</v>
      </c>
      <c r="C9" s="63">
        <v>-17.996449999999999</v>
      </c>
      <c r="D9" s="63">
        <v>159.90246666666667</v>
      </c>
      <c r="E9" s="64">
        <v>42057</v>
      </c>
      <c r="F9" s="64"/>
      <c r="G9" s="65">
        <v>105</v>
      </c>
      <c r="H9" s="65">
        <v>22.320900000000002</v>
      </c>
      <c r="I9" s="65">
        <v>0.15709999999999999</v>
      </c>
      <c r="J9" s="66">
        <v>2.6776</v>
      </c>
      <c r="K9" s="65">
        <v>35.688800000000001</v>
      </c>
      <c r="L9" s="65">
        <v>4.21983</v>
      </c>
      <c r="M9" s="65">
        <v>1.45</v>
      </c>
      <c r="N9" s="65">
        <v>0.09</v>
      </c>
      <c r="O9" s="65">
        <v>0.2</v>
      </c>
      <c r="P9" s="65">
        <v>0.87</v>
      </c>
      <c r="Q9" s="65">
        <f t="shared" si="0"/>
        <v>1.54</v>
      </c>
      <c r="R9" s="65"/>
      <c r="S9" s="67"/>
      <c r="T9" s="65" t="s">
        <v>44</v>
      </c>
      <c r="U9" s="65" t="s">
        <v>44</v>
      </c>
      <c r="V9" s="65">
        <v>534</v>
      </c>
      <c r="W9" s="65"/>
      <c r="X9" s="65" t="s">
        <v>44</v>
      </c>
      <c r="Y9" s="65" t="s">
        <v>44</v>
      </c>
      <c r="Z9" s="65" t="s">
        <v>44</v>
      </c>
      <c r="AA9" s="65" t="s">
        <v>44</v>
      </c>
      <c r="AB9" s="65" t="s">
        <v>44</v>
      </c>
    </row>
    <row r="10" spans="1:28" x14ac:dyDescent="0.25">
      <c r="A10" s="46" t="s">
        <v>27</v>
      </c>
      <c r="B10" s="60">
        <v>9</v>
      </c>
      <c r="C10" s="48">
        <v>-18.617916666666702</v>
      </c>
      <c r="D10" s="48">
        <v>162.11923333333334</v>
      </c>
      <c r="E10" s="49">
        <v>42058</v>
      </c>
      <c r="F10" s="49" t="s">
        <v>519</v>
      </c>
      <c r="G10" s="61">
        <v>0</v>
      </c>
      <c r="H10" s="51"/>
      <c r="I10" s="51"/>
      <c r="J10" s="51"/>
      <c r="K10" s="51"/>
      <c r="L10" s="51"/>
      <c r="M10" s="51"/>
      <c r="N10" s="51"/>
      <c r="O10" s="51"/>
      <c r="P10" s="51"/>
      <c r="Q10" s="51"/>
      <c r="R10" s="51"/>
      <c r="S10" s="56"/>
      <c r="T10" s="51"/>
      <c r="U10" s="51"/>
      <c r="V10" s="51"/>
      <c r="W10" s="51"/>
      <c r="X10" s="51"/>
      <c r="Y10" s="51"/>
      <c r="Z10" s="51"/>
      <c r="AA10" s="51"/>
      <c r="AB10" s="51"/>
    </row>
    <row r="11" spans="1:28" x14ac:dyDescent="0.25">
      <c r="A11" s="46" t="s">
        <v>27</v>
      </c>
      <c r="B11" s="60">
        <v>9</v>
      </c>
      <c r="C11" s="48">
        <v>-18.617916666666702</v>
      </c>
      <c r="D11" s="48">
        <v>162.11923333333334</v>
      </c>
      <c r="E11" s="49">
        <v>42058</v>
      </c>
      <c r="F11" s="49"/>
      <c r="G11" s="51">
        <v>5</v>
      </c>
      <c r="H11" s="51">
        <v>28.6465</v>
      </c>
      <c r="I11" s="51">
        <v>0.05</v>
      </c>
      <c r="J11" s="52">
        <v>155.6</v>
      </c>
      <c r="K11" s="51">
        <v>35.158499999999997</v>
      </c>
      <c r="L11" s="51">
        <v>4.4540800000000003</v>
      </c>
      <c r="M11" s="53">
        <v>0</v>
      </c>
      <c r="N11" s="51">
        <v>0.02</v>
      </c>
      <c r="O11" s="54">
        <v>0.03</v>
      </c>
      <c r="P11" s="19">
        <v>0.55000000000000004</v>
      </c>
      <c r="Q11" s="51">
        <f>M11+N11</f>
        <v>0.02</v>
      </c>
      <c r="R11" s="51"/>
      <c r="S11" s="56">
        <v>321169.56454673217</v>
      </c>
      <c r="T11" s="51" t="s">
        <v>44</v>
      </c>
      <c r="U11" s="51" t="s">
        <v>44</v>
      </c>
      <c r="V11" s="56">
        <v>225392</v>
      </c>
      <c r="W11" s="56">
        <v>498.92768249697093</v>
      </c>
      <c r="X11" s="56" t="s">
        <v>44</v>
      </c>
      <c r="Y11" s="51" t="s">
        <v>44</v>
      </c>
      <c r="Z11" s="57">
        <v>2693.7419055079317</v>
      </c>
      <c r="AA11" s="56">
        <v>703.55761289591953</v>
      </c>
      <c r="AB11" s="56">
        <v>181.01091556350298</v>
      </c>
    </row>
    <row r="12" spans="1:28" x14ac:dyDescent="0.25">
      <c r="A12" s="46" t="s">
        <v>27</v>
      </c>
      <c r="B12" s="60">
        <v>9</v>
      </c>
      <c r="C12" s="48">
        <v>-18.617916666666702</v>
      </c>
      <c r="D12" s="48">
        <v>162.11923333333334</v>
      </c>
      <c r="E12" s="49">
        <v>42058</v>
      </c>
      <c r="F12" s="49"/>
      <c r="G12" s="51">
        <v>9</v>
      </c>
      <c r="H12" s="51">
        <v>28.628299999999999</v>
      </c>
      <c r="I12" s="51">
        <v>5.1200000000000002E-2</v>
      </c>
      <c r="J12" s="52">
        <v>155.6</v>
      </c>
      <c r="K12" s="51">
        <v>35.158000000000001</v>
      </c>
      <c r="L12" s="51">
        <v>4.4659000000000004</v>
      </c>
      <c r="M12" s="53">
        <v>0</v>
      </c>
      <c r="N12" s="51">
        <v>0</v>
      </c>
      <c r="O12" s="54">
        <v>0.03</v>
      </c>
      <c r="P12" s="19">
        <v>0.53</v>
      </c>
      <c r="Q12" s="51">
        <f t="shared" ref="Q12:Q16" si="1">M12+N12</f>
        <v>0</v>
      </c>
      <c r="R12" s="51"/>
      <c r="S12" s="56">
        <v>762748.90342118568</v>
      </c>
      <c r="T12" s="56" t="s">
        <v>44</v>
      </c>
      <c r="U12" s="51" t="s">
        <v>44</v>
      </c>
      <c r="V12" s="56">
        <v>139827</v>
      </c>
      <c r="W12" s="56" t="s">
        <v>207</v>
      </c>
      <c r="X12" s="56" t="s">
        <v>44</v>
      </c>
      <c r="Y12" s="51" t="s">
        <v>44</v>
      </c>
      <c r="Z12" s="56">
        <v>2219.2946297264907</v>
      </c>
      <c r="AA12" s="56">
        <v>1333.8566353375686</v>
      </c>
      <c r="AB12" s="56">
        <v>158.5298658234108</v>
      </c>
    </row>
    <row r="13" spans="1:28" x14ac:dyDescent="0.25">
      <c r="A13" s="46" t="s">
        <v>27</v>
      </c>
      <c r="B13" s="60">
        <v>9</v>
      </c>
      <c r="C13" s="48">
        <v>-18.617916666666702</v>
      </c>
      <c r="D13" s="48">
        <v>162.119233333333</v>
      </c>
      <c r="E13" s="49">
        <v>42058</v>
      </c>
      <c r="F13" s="49"/>
      <c r="G13" s="51">
        <v>15</v>
      </c>
      <c r="H13" s="51">
        <v>28.624099999999999</v>
      </c>
      <c r="I13" s="51">
        <v>5.28E-2</v>
      </c>
      <c r="J13" s="52">
        <v>93.031999999999996</v>
      </c>
      <c r="K13" s="51">
        <v>35.1586</v>
      </c>
      <c r="L13" s="51">
        <v>4.4505699999999999</v>
      </c>
      <c r="M13" s="53"/>
      <c r="N13" s="51">
        <v>0</v>
      </c>
      <c r="O13" s="54">
        <v>0.02</v>
      </c>
      <c r="P13" s="19">
        <v>0.51</v>
      </c>
      <c r="Q13" s="51"/>
      <c r="R13" s="51"/>
      <c r="S13" s="56"/>
      <c r="T13" s="56" t="s">
        <v>44</v>
      </c>
      <c r="U13" s="51" t="s">
        <v>44</v>
      </c>
      <c r="V13" s="56">
        <v>68535</v>
      </c>
      <c r="W13" s="56">
        <v>56.17629169675488</v>
      </c>
      <c r="X13" s="56" t="s">
        <v>44</v>
      </c>
      <c r="Y13" s="51" t="s">
        <v>44</v>
      </c>
      <c r="Z13" s="56">
        <v>109843.71762591077</v>
      </c>
      <c r="AA13" s="56">
        <v>1351.0847149500357</v>
      </c>
      <c r="AB13" s="56">
        <v>83</v>
      </c>
    </row>
    <row r="14" spans="1:28" x14ac:dyDescent="0.25">
      <c r="A14" s="46" t="s">
        <v>27</v>
      </c>
      <c r="B14" s="60">
        <v>9</v>
      </c>
      <c r="C14" s="48">
        <v>-18.617916666666702</v>
      </c>
      <c r="D14" s="48">
        <v>162.119233333333</v>
      </c>
      <c r="E14" s="49">
        <v>42058</v>
      </c>
      <c r="F14" s="49"/>
      <c r="G14" s="51">
        <v>36</v>
      </c>
      <c r="H14" s="51">
        <v>27.535900000000002</v>
      </c>
      <c r="I14" s="51">
        <v>6.83E-2</v>
      </c>
      <c r="J14" s="52">
        <v>42.015000000000001</v>
      </c>
      <c r="K14" s="51">
        <v>35.26</v>
      </c>
      <c r="L14" s="51">
        <v>4.5561299999999996</v>
      </c>
      <c r="M14" s="58"/>
      <c r="N14" s="51">
        <v>0</v>
      </c>
      <c r="O14" s="59">
        <v>0.01</v>
      </c>
      <c r="P14" s="51">
        <v>0.6</v>
      </c>
      <c r="Q14" s="51"/>
      <c r="R14" s="51"/>
      <c r="S14" s="56" t="s">
        <v>207</v>
      </c>
      <c r="T14" s="56">
        <v>86</v>
      </c>
      <c r="U14" s="56">
        <v>116</v>
      </c>
      <c r="V14" s="56">
        <v>143676</v>
      </c>
      <c r="W14" s="56">
        <v>227.23561791971611</v>
      </c>
      <c r="X14" s="56" t="s">
        <v>44</v>
      </c>
      <c r="Y14" s="51" t="s">
        <v>44</v>
      </c>
      <c r="Z14" s="57">
        <v>173847.00397291116</v>
      </c>
      <c r="AA14" s="56">
        <v>1268.162493985302</v>
      </c>
      <c r="AB14" s="56">
        <v>126</v>
      </c>
    </row>
    <row r="15" spans="1:28" x14ac:dyDescent="0.25">
      <c r="A15" s="46" t="s">
        <v>27</v>
      </c>
      <c r="B15" s="60">
        <v>9</v>
      </c>
      <c r="C15" s="48">
        <v>-18.617916666666702</v>
      </c>
      <c r="D15" s="48">
        <v>162.11923333333334</v>
      </c>
      <c r="E15" s="49">
        <v>42058</v>
      </c>
      <c r="F15" s="49"/>
      <c r="G15" s="51">
        <v>70</v>
      </c>
      <c r="H15" s="51">
        <v>25.504799999999999</v>
      </c>
      <c r="I15" s="51">
        <v>0.10639999999999999</v>
      </c>
      <c r="J15" s="52">
        <v>18.977</v>
      </c>
      <c r="K15" s="51">
        <v>35.476399999999998</v>
      </c>
      <c r="L15" s="51">
        <v>4.55497</v>
      </c>
      <c r="M15" s="51">
        <v>0.01</v>
      </c>
      <c r="N15" s="51">
        <v>0.01</v>
      </c>
      <c r="O15" s="59">
        <v>0.13</v>
      </c>
      <c r="P15" s="19">
        <v>0.77</v>
      </c>
      <c r="Q15" s="51">
        <f t="shared" si="1"/>
        <v>0.02</v>
      </c>
      <c r="R15" s="51"/>
      <c r="S15" s="56">
        <v>13758.80362031778</v>
      </c>
      <c r="T15" s="56">
        <v>3849</v>
      </c>
      <c r="U15" s="61">
        <v>1124</v>
      </c>
      <c r="V15" s="56">
        <v>1621</v>
      </c>
      <c r="W15" s="56"/>
      <c r="X15" s="56" t="s">
        <v>44</v>
      </c>
      <c r="Y15" s="51" t="s">
        <v>207</v>
      </c>
      <c r="Z15" s="56">
        <v>6711</v>
      </c>
      <c r="AA15" s="56" t="s">
        <v>44</v>
      </c>
      <c r="AB15" s="56" t="s">
        <v>207</v>
      </c>
    </row>
    <row r="16" spans="1:28" x14ac:dyDescent="0.25">
      <c r="A16" s="62" t="s">
        <v>27</v>
      </c>
      <c r="B16" s="62">
        <v>9</v>
      </c>
      <c r="C16" s="63">
        <v>-18.617916666666702</v>
      </c>
      <c r="D16" s="63">
        <v>162.11923333333334</v>
      </c>
      <c r="E16" s="64">
        <v>42058</v>
      </c>
      <c r="F16" s="64"/>
      <c r="G16" s="65">
        <v>105</v>
      </c>
      <c r="H16" s="65">
        <v>23.8917</v>
      </c>
      <c r="I16" s="65">
        <v>0.2545</v>
      </c>
      <c r="J16" s="66">
        <v>3.0274000000000001</v>
      </c>
      <c r="K16" s="65">
        <v>35.610199999999999</v>
      </c>
      <c r="L16" s="65">
        <v>4.2566199999999998</v>
      </c>
      <c r="M16" s="65">
        <v>1.77</v>
      </c>
      <c r="N16" s="65">
        <v>0.08</v>
      </c>
      <c r="O16" s="65">
        <v>0.26</v>
      </c>
      <c r="P16" s="65">
        <v>1.04</v>
      </c>
      <c r="Q16" s="65">
        <f t="shared" si="1"/>
        <v>1.85</v>
      </c>
      <c r="R16" s="65"/>
      <c r="S16" s="67">
        <v>1881.9014330553223</v>
      </c>
      <c r="T16" s="65" t="s">
        <v>207</v>
      </c>
      <c r="U16" s="65" t="s">
        <v>44</v>
      </c>
      <c r="V16" s="65">
        <v>1614</v>
      </c>
      <c r="W16" s="65"/>
      <c r="X16" s="65" t="s">
        <v>44</v>
      </c>
      <c r="Y16" s="65" t="s">
        <v>44</v>
      </c>
      <c r="Z16" s="65" t="s">
        <v>44</v>
      </c>
      <c r="AA16" s="65" t="s">
        <v>44</v>
      </c>
      <c r="AB16" s="65" t="s">
        <v>44</v>
      </c>
    </row>
    <row r="17" spans="1:28" x14ac:dyDescent="0.25">
      <c r="A17" s="46" t="s">
        <v>28</v>
      </c>
      <c r="B17" s="60">
        <v>18</v>
      </c>
      <c r="C17" s="48">
        <v>-19.4981166666667</v>
      </c>
      <c r="D17" s="48">
        <v>165.00078333333335</v>
      </c>
      <c r="E17" s="49">
        <v>42059</v>
      </c>
      <c r="F17" s="49" t="s">
        <v>519</v>
      </c>
      <c r="G17" s="61">
        <v>0</v>
      </c>
      <c r="H17" s="51"/>
      <c r="I17" s="51"/>
      <c r="J17" s="51"/>
      <c r="K17" s="51"/>
      <c r="L17" s="51"/>
      <c r="M17" s="51"/>
      <c r="N17" s="51"/>
      <c r="O17" s="51"/>
      <c r="P17" s="51"/>
      <c r="Q17" s="51"/>
      <c r="R17" s="51"/>
      <c r="S17" s="56"/>
      <c r="T17" s="51"/>
      <c r="U17" s="51"/>
      <c r="V17" s="51"/>
      <c r="W17" s="51"/>
      <c r="X17" s="51"/>
      <c r="Y17" s="51"/>
      <c r="Z17" s="51"/>
      <c r="AA17" s="51"/>
      <c r="AB17" s="51"/>
    </row>
    <row r="18" spans="1:28" x14ac:dyDescent="0.25">
      <c r="A18" s="46" t="s">
        <v>28</v>
      </c>
      <c r="B18" s="60">
        <v>18</v>
      </c>
      <c r="C18" s="48">
        <v>-19.4981166666667</v>
      </c>
      <c r="D18" s="48">
        <v>165.00078333333335</v>
      </c>
      <c r="E18" s="49">
        <v>42059</v>
      </c>
      <c r="F18" s="49"/>
      <c r="G18" s="51">
        <v>5</v>
      </c>
      <c r="H18" s="51">
        <v>29.043399999999998</v>
      </c>
      <c r="I18" s="51">
        <v>6.3500000000000001E-2</v>
      </c>
      <c r="J18" s="52">
        <v>235.98</v>
      </c>
      <c r="K18" s="51">
        <v>34.856400000000001</v>
      </c>
      <c r="L18" s="51">
        <v>4.4147400000000001</v>
      </c>
      <c r="M18" s="53">
        <v>0.04</v>
      </c>
      <c r="N18" s="51">
        <v>0</v>
      </c>
      <c r="O18" s="54">
        <v>0</v>
      </c>
      <c r="P18" s="19">
        <v>0.62</v>
      </c>
      <c r="Q18" s="51">
        <f>M18+N18</f>
        <v>0.04</v>
      </c>
      <c r="R18" s="51"/>
      <c r="S18" s="56">
        <v>9413537.5216765627</v>
      </c>
      <c r="T18" s="56" t="s">
        <v>44</v>
      </c>
      <c r="U18" s="51" t="s">
        <v>44</v>
      </c>
      <c r="V18" s="56">
        <v>37574</v>
      </c>
      <c r="W18" s="56" t="s">
        <v>44</v>
      </c>
      <c r="X18" s="56" t="s">
        <v>44</v>
      </c>
      <c r="Y18" s="56" t="s">
        <v>44</v>
      </c>
      <c r="Z18" s="57">
        <v>13299</v>
      </c>
      <c r="AA18" s="57">
        <v>295</v>
      </c>
      <c r="AB18" s="57">
        <v>1936</v>
      </c>
    </row>
    <row r="19" spans="1:28" x14ac:dyDescent="0.25">
      <c r="A19" s="46" t="s">
        <v>28</v>
      </c>
      <c r="B19" s="60">
        <v>18</v>
      </c>
      <c r="C19" s="48">
        <v>-19.4981166666667</v>
      </c>
      <c r="D19" s="48">
        <v>165.00078333333335</v>
      </c>
      <c r="E19" s="49">
        <v>42059</v>
      </c>
      <c r="F19" s="49"/>
      <c r="G19" s="51">
        <v>9</v>
      </c>
      <c r="H19" s="51">
        <v>29.0017</v>
      </c>
      <c r="I19" s="51">
        <v>7.5499999999999998E-2</v>
      </c>
      <c r="J19" s="52">
        <v>158.11000000000001</v>
      </c>
      <c r="K19" s="51">
        <v>34.859900000000003</v>
      </c>
      <c r="L19" s="51">
        <v>4.4174199999999999</v>
      </c>
      <c r="M19" s="53">
        <v>0.04</v>
      </c>
      <c r="N19" s="51">
        <v>0</v>
      </c>
      <c r="O19" s="54">
        <v>0.01</v>
      </c>
      <c r="P19" s="19">
        <v>0.59</v>
      </c>
      <c r="Q19" s="51">
        <f t="shared" ref="Q19:Q23" si="2">M19+N19</f>
        <v>0.04</v>
      </c>
      <c r="R19" s="51"/>
      <c r="S19" s="56">
        <v>8850345.1722630505</v>
      </c>
      <c r="T19" s="56" t="s">
        <v>44</v>
      </c>
      <c r="U19" s="51" t="s">
        <v>44</v>
      </c>
      <c r="V19" s="56">
        <v>27243</v>
      </c>
      <c r="W19" s="56" t="s">
        <v>44</v>
      </c>
      <c r="X19" s="56" t="s">
        <v>44</v>
      </c>
      <c r="Y19" s="56" t="s">
        <v>44</v>
      </c>
      <c r="Z19" s="57">
        <v>13066</v>
      </c>
      <c r="AA19" s="57">
        <v>4075</v>
      </c>
      <c r="AB19" s="57" t="s">
        <v>44</v>
      </c>
    </row>
    <row r="20" spans="1:28" x14ac:dyDescent="0.25">
      <c r="A20" s="46" t="s">
        <v>28</v>
      </c>
      <c r="B20" s="60">
        <v>18</v>
      </c>
      <c r="C20" s="48">
        <v>-19.4981166666667</v>
      </c>
      <c r="D20" s="48">
        <v>165.000783333333</v>
      </c>
      <c r="E20" s="49">
        <v>42059</v>
      </c>
      <c r="F20" s="49"/>
      <c r="G20" s="51">
        <v>16</v>
      </c>
      <c r="H20" s="51">
        <v>28.9071</v>
      </c>
      <c r="I20" s="51">
        <v>6.5000000000000002E-2</v>
      </c>
      <c r="J20" s="52">
        <v>85.195999999999998</v>
      </c>
      <c r="K20" s="51">
        <v>34.874000000000002</v>
      </c>
      <c r="L20" s="51">
        <v>4.4275900000000004</v>
      </c>
      <c r="M20" s="53">
        <v>0.03</v>
      </c>
      <c r="N20" s="51">
        <v>0</v>
      </c>
      <c r="O20" s="54">
        <v>0.01</v>
      </c>
      <c r="P20" s="19">
        <v>0.61</v>
      </c>
      <c r="Q20" s="51">
        <f t="shared" si="2"/>
        <v>0.03</v>
      </c>
      <c r="R20" s="51"/>
      <c r="S20" s="56">
        <v>9969.3749883127712</v>
      </c>
      <c r="T20" s="56" t="s">
        <v>44</v>
      </c>
      <c r="U20" s="51" t="s">
        <v>44</v>
      </c>
      <c r="V20" s="56">
        <v>1351</v>
      </c>
      <c r="W20" s="56" t="s">
        <v>44</v>
      </c>
      <c r="X20" s="56" t="s">
        <v>44</v>
      </c>
      <c r="Y20" s="56" t="s">
        <v>44</v>
      </c>
      <c r="Z20" s="57" t="s">
        <v>44</v>
      </c>
      <c r="AA20" s="57" t="s">
        <v>44</v>
      </c>
      <c r="AB20" s="57" t="s">
        <v>44</v>
      </c>
    </row>
    <row r="21" spans="1:28" x14ac:dyDescent="0.25">
      <c r="A21" s="46" t="s">
        <v>28</v>
      </c>
      <c r="B21" s="60">
        <v>18</v>
      </c>
      <c r="C21" s="48">
        <v>-19.4981166666667</v>
      </c>
      <c r="D21" s="48">
        <v>165.000783333333</v>
      </c>
      <c r="E21" s="49">
        <v>42059</v>
      </c>
      <c r="F21" s="49"/>
      <c r="G21" s="51">
        <v>35</v>
      </c>
      <c r="H21" s="51">
        <v>28.337900000000001</v>
      </c>
      <c r="I21" s="51">
        <v>0.10100000000000001</v>
      </c>
      <c r="J21" s="52">
        <v>28.506</v>
      </c>
      <c r="K21" s="51">
        <v>35.045499999999997</v>
      </c>
      <c r="L21" s="51">
        <v>4.5007999999999999</v>
      </c>
      <c r="M21" s="58">
        <v>0.04</v>
      </c>
      <c r="N21" s="51">
        <v>0</v>
      </c>
      <c r="O21" s="59">
        <v>0.06</v>
      </c>
      <c r="P21" s="51">
        <v>0.95</v>
      </c>
      <c r="Q21" s="51">
        <f t="shared" si="2"/>
        <v>0.04</v>
      </c>
      <c r="R21" s="51"/>
      <c r="S21" s="56"/>
      <c r="T21" s="56" t="s">
        <v>207</v>
      </c>
      <c r="U21" s="51" t="s">
        <v>44</v>
      </c>
      <c r="V21" s="56">
        <v>14790</v>
      </c>
      <c r="W21" s="56" t="s">
        <v>44</v>
      </c>
      <c r="X21" s="56" t="s">
        <v>44</v>
      </c>
      <c r="Y21" s="56" t="s">
        <v>44</v>
      </c>
      <c r="Z21" s="57" t="s">
        <v>44</v>
      </c>
      <c r="AA21" s="57">
        <v>3047</v>
      </c>
      <c r="AB21" s="57">
        <v>1443</v>
      </c>
    </row>
    <row r="22" spans="1:28" x14ac:dyDescent="0.25">
      <c r="A22" s="46" t="s">
        <v>28</v>
      </c>
      <c r="B22" s="60">
        <v>18</v>
      </c>
      <c r="C22" s="48">
        <v>-19.4981166666667</v>
      </c>
      <c r="D22" s="48">
        <v>165.00078333333335</v>
      </c>
      <c r="E22" s="49">
        <v>42059</v>
      </c>
      <c r="F22" s="49"/>
      <c r="G22" s="51">
        <v>70</v>
      </c>
      <c r="H22" s="51">
        <v>25.774799999999999</v>
      </c>
      <c r="I22" s="51">
        <v>0.2382</v>
      </c>
      <c r="J22" s="52">
        <v>13.731999999999999</v>
      </c>
      <c r="K22" s="51">
        <v>35.414900000000003</v>
      </c>
      <c r="L22" s="51">
        <v>4.51457</v>
      </c>
      <c r="M22" s="19">
        <v>0.03</v>
      </c>
      <c r="N22" s="51">
        <v>0</v>
      </c>
      <c r="O22" s="54">
        <v>0.15</v>
      </c>
      <c r="P22" s="19">
        <v>0.93</v>
      </c>
      <c r="Q22" s="51">
        <f t="shared" si="2"/>
        <v>0.03</v>
      </c>
      <c r="R22" s="51"/>
      <c r="S22" s="56">
        <v>11467.239674229881</v>
      </c>
      <c r="T22" s="56">
        <v>242</v>
      </c>
      <c r="U22" s="61" t="s">
        <v>44</v>
      </c>
      <c r="V22" s="56">
        <v>644</v>
      </c>
      <c r="W22" s="56"/>
      <c r="X22" s="56" t="s">
        <v>44</v>
      </c>
      <c r="Y22" s="56" t="s">
        <v>44</v>
      </c>
      <c r="Z22" s="57" t="s">
        <v>44</v>
      </c>
      <c r="AA22" s="57" t="s">
        <v>44</v>
      </c>
      <c r="AB22" s="57">
        <v>534</v>
      </c>
    </row>
    <row r="23" spans="1:28" x14ac:dyDescent="0.25">
      <c r="A23" s="62" t="s">
        <v>28</v>
      </c>
      <c r="B23" s="62">
        <v>18</v>
      </c>
      <c r="C23" s="63">
        <v>-19.4981166666667</v>
      </c>
      <c r="D23" s="63">
        <v>165.00078333333335</v>
      </c>
      <c r="E23" s="64">
        <v>42059</v>
      </c>
      <c r="F23" s="64"/>
      <c r="G23" s="65">
        <v>105</v>
      </c>
      <c r="H23" s="65">
        <v>24.460899999999999</v>
      </c>
      <c r="I23" s="65">
        <v>0.1017</v>
      </c>
      <c r="J23" s="66">
        <v>3.5333000000000001</v>
      </c>
      <c r="K23" s="65">
        <v>35.576500000000003</v>
      </c>
      <c r="L23" s="65">
        <v>4.13687</v>
      </c>
      <c r="M23" s="65">
        <v>0.69</v>
      </c>
      <c r="N23" s="65">
        <v>0.08</v>
      </c>
      <c r="O23" s="65">
        <v>0.2</v>
      </c>
      <c r="P23" s="65">
        <v>1.1200000000000001</v>
      </c>
      <c r="Q23" s="65">
        <f t="shared" si="2"/>
        <v>0.76999999999999991</v>
      </c>
      <c r="R23" s="65"/>
      <c r="S23" s="67">
        <v>11657.031403751307</v>
      </c>
      <c r="T23" s="65" t="s">
        <v>44</v>
      </c>
      <c r="U23" s="65" t="s">
        <v>44</v>
      </c>
      <c r="V23" s="65">
        <v>551</v>
      </c>
      <c r="W23" s="65"/>
      <c r="X23" s="65" t="s">
        <v>44</v>
      </c>
      <c r="Y23" s="65" t="s">
        <v>44</v>
      </c>
      <c r="Z23" s="65" t="s">
        <v>207</v>
      </c>
      <c r="AA23" s="65" t="s">
        <v>44</v>
      </c>
      <c r="AB23" s="65">
        <v>631</v>
      </c>
    </row>
    <row r="24" spans="1:28" x14ac:dyDescent="0.25">
      <c r="A24" s="46" t="s">
        <v>29</v>
      </c>
      <c r="B24" s="60">
        <v>24</v>
      </c>
      <c r="C24" s="48">
        <v>-19.211749999999999</v>
      </c>
      <c r="D24" s="48">
        <v>164.68819999999999</v>
      </c>
      <c r="E24" s="49">
        <v>42061</v>
      </c>
      <c r="F24" s="49" t="s">
        <v>519</v>
      </c>
      <c r="G24" s="61">
        <v>0</v>
      </c>
      <c r="H24" s="51"/>
      <c r="I24" s="51"/>
      <c r="J24" s="51"/>
      <c r="K24" s="51"/>
      <c r="L24" s="51"/>
      <c r="M24" s="51"/>
      <c r="N24" s="51"/>
      <c r="O24" s="51"/>
      <c r="P24" s="51"/>
      <c r="Q24" s="51"/>
      <c r="R24" s="51"/>
      <c r="S24" s="56"/>
      <c r="T24" s="51"/>
      <c r="U24" s="51"/>
      <c r="V24" s="51"/>
      <c r="W24" s="51"/>
      <c r="X24" s="51"/>
      <c r="Y24" s="51"/>
      <c r="Z24" s="51"/>
      <c r="AA24" s="51"/>
      <c r="AB24" s="51"/>
    </row>
    <row r="25" spans="1:28" x14ac:dyDescent="0.25">
      <c r="A25" s="46" t="s">
        <v>29</v>
      </c>
      <c r="B25" s="46">
        <v>24</v>
      </c>
      <c r="C25" s="48">
        <v>-19.211749999999999</v>
      </c>
      <c r="D25" s="48">
        <v>164.68819999999999</v>
      </c>
      <c r="E25" s="49">
        <v>42061</v>
      </c>
      <c r="F25" s="49"/>
      <c r="G25" s="51">
        <v>4</v>
      </c>
      <c r="H25" s="51">
        <v>28.951699999999999</v>
      </c>
      <c r="I25" s="51">
        <v>4.6800000000000001E-2</v>
      </c>
      <c r="J25" s="51"/>
      <c r="K25" s="51">
        <v>34.824599999999997</v>
      </c>
      <c r="L25" s="51">
        <v>4.39656</v>
      </c>
      <c r="M25" s="53">
        <v>0.04</v>
      </c>
      <c r="N25" s="51">
        <v>0</v>
      </c>
      <c r="O25" s="54">
        <v>0.01</v>
      </c>
      <c r="P25" s="19">
        <v>0.44</v>
      </c>
      <c r="Q25" s="51">
        <f>M25+N25</f>
        <v>0.04</v>
      </c>
      <c r="R25" s="51"/>
      <c r="S25" s="56">
        <v>65663.325917616952</v>
      </c>
      <c r="T25" s="51" t="s">
        <v>44</v>
      </c>
      <c r="U25" s="61" t="s">
        <v>44</v>
      </c>
      <c r="V25" s="51" t="s">
        <v>207</v>
      </c>
      <c r="W25" s="51"/>
      <c r="X25" s="51" t="s">
        <v>44</v>
      </c>
      <c r="Y25" s="51" t="s">
        <v>44</v>
      </c>
      <c r="Z25" s="51">
        <v>3109</v>
      </c>
      <c r="AA25" s="51" t="s">
        <v>44</v>
      </c>
      <c r="AB25" s="51" t="s">
        <v>44</v>
      </c>
    </row>
    <row r="26" spans="1:28" x14ac:dyDescent="0.25">
      <c r="A26" s="46" t="s">
        <v>29</v>
      </c>
      <c r="B26" s="46">
        <v>24</v>
      </c>
      <c r="C26" s="48">
        <v>-19.211749999999999</v>
      </c>
      <c r="D26" s="48">
        <v>164.68819999999999</v>
      </c>
      <c r="E26" s="49">
        <v>42061</v>
      </c>
      <c r="F26" s="49"/>
      <c r="G26" s="51">
        <v>9</v>
      </c>
      <c r="H26" s="51">
        <v>28.964700000000001</v>
      </c>
      <c r="I26" s="51">
        <v>4.8599999999999997E-2</v>
      </c>
      <c r="J26" s="51"/>
      <c r="K26" s="51">
        <v>34.841700000000003</v>
      </c>
      <c r="L26" s="51">
        <v>4.3913900000000003</v>
      </c>
      <c r="M26" s="53">
        <v>0.02</v>
      </c>
      <c r="N26" s="51">
        <v>0</v>
      </c>
      <c r="O26" s="54">
        <v>0</v>
      </c>
      <c r="P26" s="19">
        <v>0.42</v>
      </c>
      <c r="Q26" s="51">
        <f t="shared" ref="Q26:Q30" si="3">M26+N26</f>
        <v>0.02</v>
      </c>
      <c r="R26" s="51"/>
      <c r="S26" s="56">
        <v>1130318.5180119458</v>
      </c>
      <c r="T26" s="51" t="s">
        <v>44</v>
      </c>
      <c r="U26" s="61" t="s">
        <v>44</v>
      </c>
      <c r="V26" s="51" t="s">
        <v>207</v>
      </c>
      <c r="W26" s="51"/>
      <c r="X26" s="51" t="s">
        <v>44</v>
      </c>
      <c r="Y26" s="51" t="s">
        <v>44</v>
      </c>
      <c r="Z26" s="51" t="s">
        <v>44</v>
      </c>
      <c r="AA26" s="51">
        <v>279</v>
      </c>
      <c r="AB26" s="51" t="s">
        <v>44</v>
      </c>
    </row>
    <row r="27" spans="1:28" x14ac:dyDescent="0.25">
      <c r="A27" s="46" t="s">
        <v>29</v>
      </c>
      <c r="B27" s="46">
        <v>24</v>
      </c>
      <c r="C27" s="48">
        <v>-19.211749999999999</v>
      </c>
      <c r="D27" s="48">
        <v>164.68819999999999</v>
      </c>
      <c r="E27" s="49">
        <v>42061</v>
      </c>
      <c r="F27" s="49"/>
      <c r="G27" s="51">
        <v>16</v>
      </c>
      <c r="H27" s="51">
        <v>28.968900000000001</v>
      </c>
      <c r="I27" s="51">
        <v>4.0899999999999999E-2</v>
      </c>
      <c r="J27" s="51"/>
      <c r="K27" s="51">
        <v>34.850700000000003</v>
      </c>
      <c r="L27" s="51">
        <v>4.38802</v>
      </c>
      <c r="M27" s="53"/>
      <c r="N27" s="51">
        <v>0</v>
      </c>
      <c r="O27" s="54">
        <v>0</v>
      </c>
      <c r="P27" s="19">
        <v>0.38</v>
      </c>
      <c r="Q27" s="51"/>
      <c r="R27" s="51"/>
      <c r="S27" s="56">
        <v>776618.59933273052</v>
      </c>
      <c r="T27" s="51" t="s">
        <v>44</v>
      </c>
      <c r="U27" s="61" t="s">
        <v>44</v>
      </c>
      <c r="V27" s="51" t="s">
        <v>207</v>
      </c>
      <c r="W27" s="51"/>
      <c r="X27" s="51" t="s">
        <v>44</v>
      </c>
      <c r="Y27" s="51" t="s">
        <v>44</v>
      </c>
      <c r="Z27" s="61" t="s">
        <v>44</v>
      </c>
      <c r="AA27" s="61" t="s">
        <v>44</v>
      </c>
      <c r="AB27" s="61" t="s">
        <v>44</v>
      </c>
    </row>
    <row r="28" spans="1:28" x14ac:dyDescent="0.25">
      <c r="A28" s="46" t="s">
        <v>29</v>
      </c>
      <c r="B28" s="46">
        <v>24</v>
      </c>
      <c r="C28" s="48">
        <v>-19.211749999999999</v>
      </c>
      <c r="D28" s="48">
        <v>164.68819999999999</v>
      </c>
      <c r="E28" s="49">
        <v>42061</v>
      </c>
      <c r="F28" s="49"/>
      <c r="G28" s="51">
        <v>35</v>
      </c>
      <c r="H28" s="51">
        <v>28.991299999999999</v>
      </c>
      <c r="I28" s="51">
        <v>4.9700000000000001E-2</v>
      </c>
      <c r="J28" s="51"/>
      <c r="K28" s="51">
        <v>34.8874</v>
      </c>
      <c r="L28" s="51">
        <v>4.3977000000000004</v>
      </c>
      <c r="M28" s="58">
        <v>0.01</v>
      </c>
      <c r="N28" s="51">
        <v>0</v>
      </c>
      <c r="O28" s="59">
        <v>0.02</v>
      </c>
      <c r="P28" s="51">
        <v>0.63</v>
      </c>
      <c r="Q28" s="51">
        <f t="shared" si="3"/>
        <v>0.01</v>
      </c>
      <c r="R28" s="51"/>
      <c r="S28" s="56">
        <v>645191.4375544989</v>
      </c>
      <c r="T28" s="51" t="s">
        <v>44</v>
      </c>
      <c r="U28" s="61" t="s">
        <v>44</v>
      </c>
      <c r="V28" s="51">
        <v>110</v>
      </c>
      <c r="W28" s="51"/>
      <c r="X28" s="51" t="s">
        <v>44</v>
      </c>
      <c r="Y28" s="51" t="s">
        <v>44</v>
      </c>
      <c r="Z28" s="61" t="s">
        <v>44</v>
      </c>
      <c r="AA28" s="61" t="s">
        <v>44</v>
      </c>
      <c r="AB28" s="61" t="s">
        <v>44</v>
      </c>
    </row>
    <row r="29" spans="1:28" x14ac:dyDescent="0.25">
      <c r="A29" s="46" t="s">
        <v>29</v>
      </c>
      <c r="B29" s="60">
        <v>24</v>
      </c>
      <c r="C29" s="48">
        <v>-19.211749999999999</v>
      </c>
      <c r="D29" s="48">
        <v>164.68819999999999</v>
      </c>
      <c r="E29" s="49">
        <v>42061</v>
      </c>
      <c r="F29" s="49"/>
      <c r="G29" s="51">
        <v>70</v>
      </c>
      <c r="H29" s="51">
        <v>26.2775</v>
      </c>
      <c r="I29" s="51">
        <v>9.7000000000000003E-2</v>
      </c>
      <c r="J29" s="51"/>
      <c r="K29" s="51">
        <v>35.358400000000003</v>
      </c>
      <c r="L29" s="51">
        <v>4.5566800000000001</v>
      </c>
      <c r="M29" s="19">
        <v>0.06</v>
      </c>
      <c r="N29" s="51">
        <v>0.05</v>
      </c>
      <c r="O29" s="54">
        <v>0.13</v>
      </c>
      <c r="P29" s="19">
        <v>0.89</v>
      </c>
      <c r="Q29" s="51">
        <f t="shared" si="3"/>
        <v>0.11</v>
      </c>
      <c r="R29" s="51"/>
      <c r="S29" s="56">
        <v>55635.445855814673</v>
      </c>
      <c r="T29" s="51" t="s">
        <v>44</v>
      </c>
      <c r="U29" s="61" t="s">
        <v>44</v>
      </c>
      <c r="V29" s="51">
        <v>240</v>
      </c>
      <c r="W29" s="51"/>
      <c r="X29" s="51" t="s">
        <v>44</v>
      </c>
      <c r="Y29" s="51" t="s">
        <v>44</v>
      </c>
      <c r="Z29" s="61" t="s">
        <v>44</v>
      </c>
      <c r="AA29" s="61" t="s">
        <v>44</v>
      </c>
      <c r="AB29" s="51">
        <v>369</v>
      </c>
    </row>
    <row r="30" spans="1:28" x14ac:dyDescent="0.25">
      <c r="A30" s="62" t="s">
        <v>29</v>
      </c>
      <c r="B30" s="62">
        <v>24</v>
      </c>
      <c r="C30" s="63">
        <v>-19.211749999999999</v>
      </c>
      <c r="D30" s="63">
        <v>164.68819999999999</v>
      </c>
      <c r="E30" s="64">
        <v>42061</v>
      </c>
      <c r="F30" s="64"/>
      <c r="G30" s="65">
        <v>105</v>
      </c>
      <c r="H30" s="65">
        <v>24.594899999999999</v>
      </c>
      <c r="I30" s="65">
        <v>0.106</v>
      </c>
      <c r="J30" s="65"/>
      <c r="K30" s="65">
        <v>35.572800000000001</v>
      </c>
      <c r="L30" s="65">
        <v>4.1305699999999996</v>
      </c>
      <c r="M30" s="65">
        <v>0.75</v>
      </c>
      <c r="N30" s="65">
        <v>0.12</v>
      </c>
      <c r="O30" s="65">
        <v>0.22</v>
      </c>
      <c r="P30" s="65">
        <v>0.98</v>
      </c>
      <c r="Q30" s="65">
        <f t="shared" si="3"/>
        <v>0.87</v>
      </c>
      <c r="R30" s="65"/>
      <c r="S30" s="67">
        <v>5583.0317397291146</v>
      </c>
      <c r="T30" s="65" t="s">
        <v>44</v>
      </c>
      <c r="U30" s="65" t="s">
        <v>44</v>
      </c>
      <c r="V30" s="65" t="s">
        <v>207</v>
      </c>
      <c r="W30" s="65"/>
      <c r="X30" s="65" t="s">
        <v>44</v>
      </c>
      <c r="Y30" s="65" t="s">
        <v>44</v>
      </c>
      <c r="Z30" s="65" t="s">
        <v>44</v>
      </c>
      <c r="AA30" s="65" t="s">
        <v>44</v>
      </c>
      <c r="AB30" s="65">
        <v>287</v>
      </c>
    </row>
    <row r="31" spans="1:28" x14ac:dyDescent="0.25">
      <c r="A31" s="46" t="s">
        <v>30</v>
      </c>
      <c r="B31" s="60">
        <v>69</v>
      </c>
      <c r="C31" s="48">
        <v>-19.907683333333299</v>
      </c>
      <c r="D31" s="48">
        <v>167.99995000000001</v>
      </c>
      <c r="E31" s="49">
        <v>42067</v>
      </c>
      <c r="F31" s="49" t="s">
        <v>519</v>
      </c>
      <c r="G31" s="61">
        <v>0</v>
      </c>
      <c r="H31" s="51"/>
      <c r="I31" s="51"/>
      <c r="J31" s="51"/>
      <c r="K31" s="51"/>
      <c r="L31" s="51"/>
      <c r="M31" s="51"/>
      <c r="N31" s="51"/>
      <c r="O31" s="51"/>
      <c r="P31" s="51"/>
      <c r="Q31" s="51"/>
      <c r="R31" s="51"/>
      <c r="S31" s="56"/>
      <c r="T31" s="51"/>
      <c r="U31" s="51"/>
      <c r="V31" s="51"/>
      <c r="W31" s="51"/>
      <c r="X31" s="51"/>
      <c r="Y31" s="51"/>
      <c r="Z31" s="51"/>
      <c r="AA31" s="51"/>
      <c r="AB31" s="51"/>
    </row>
    <row r="32" spans="1:28" x14ac:dyDescent="0.25">
      <c r="A32" s="46" t="s">
        <v>30</v>
      </c>
      <c r="B32" s="46">
        <v>69</v>
      </c>
      <c r="C32" s="48">
        <v>-19.907683333333299</v>
      </c>
      <c r="D32" s="48">
        <v>167.99995000000001</v>
      </c>
      <c r="E32" s="49">
        <v>42067</v>
      </c>
      <c r="F32" s="49"/>
      <c r="G32" s="51">
        <v>5</v>
      </c>
      <c r="H32" s="51">
        <v>28.734200000000001</v>
      </c>
      <c r="I32" s="51">
        <v>6.6699999999999995E-2</v>
      </c>
      <c r="J32" s="51"/>
      <c r="K32" s="51">
        <v>35.364400000000003</v>
      </c>
      <c r="L32" s="51">
        <v>4.3836500000000003</v>
      </c>
      <c r="M32" s="53">
        <v>0</v>
      </c>
      <c r="N32" s="51">
        <v>0.01</v>
      </c>
      <c r="O32" s="54">
        <v>0.06</v>
      </c>
      <c r="P32" s="19">
        <v>0.55000000000000004</v>
      </c>
      <c r="Q32" s="51">
        <f>M32+N32</f>
        <v>0.01</v>
      </c>
      <c r="R32" s="51"/>
      <c r="S32" s="56">
        <v>100274.95852142581</v>
      </c>
      <c r="T32" s="56">
        <v>11</v>
      </c>
      <c r="U32" s="56" t="s">
        <v>44</v>
      </c>
      <c r="V32" s="56">
        <v>374</v>
      </c>
      <c r="W32" s="56" t="s">
        <v>44</v>
      </c>
      <c r="X32" s="56" t="s">
        <v>44</v>
      </c>
      <c r="Y32" s="56" t="s">
        <v>44</v>
      </c>
      <c r="Z32" s="56">
        <v>27146.660185291275</v>
      </c>
      <c r="AA32" s="56">
        <v>533.3322514929489</v>
      </c>
      <c r="AB32" s="56">
        <v>74.899159007855758</v>
      </c>
    </row>
    <row r="33" spans="1:28" x14ac:dyDescent="0.25">
      <c r="A33" s="46" t="s">
        <v>30</v>
      </c>
      <c r="B33" s="46">
        <v>69</v>
      </c>
      <c r="C33" s="48">
        <v>-19.907683333333299</v>
      </c>
      <c r="D33" s="48">
        <v>167.99995000000001</v>
      </c>
      <c r="E33" s="49">
        <v>42067</v>
      </c>
      <c r="F33" s="49"/>
      <c r="G33" s="51">
        <v>10</v>
      </c>
      <c r="H33" s="51">
        <v>28.616499999999998</v>
      </c>
      <c r="I33" s="51">
        <v>6.9099999999999995E-2</v>
      </c>
      <c r="J33" s="51"/>
      <c r="K33" s="51">
        <v>35.357500000000002</v>
      </c>
      <c r="L33" s="51">
        <v>4.4047299999999998</v>
      </c>
      <c r="M33" s="53">
        <v>0</v>
      </c>
      <c r="N33" s="51">
        <v>0</v>
      </c>
      <c r="O33" s="54">
        <v>0.05</v>
      </c>
      <c r="P33" s="19">
        <v>0.53</v>
      </c>
      <c r="Q33" s="51">
        <f t="shared" ref="Q33:Q37" si="4">M33+N33</f>
        <v>0</v>
      </c>
      <c r="R33" s="51"/>
      <c r="S33" s="56">
        <v>228214.06277501871</v>
      </c>
      <c r="T33" s="56" t="s">
        <v>207</v>
      </c>
      <c r="U33" s="56" t="s">
        <v>44</v>
      </c>
      <c r="V33" s="56">
        <v>513</v>
      </c>
      <c r="W33" s="56">
        <v>338.16674000108418</v>
      </c>
      <c r="X33" s="56" t="s">
        <v>44</v>
      </c>
      <c r="Y33" s="56" t="s">
        <v>44</v>
      </c>
      <c r="Z33" s="56">
        <v>39270.493508429179</v>
      </c>
      <c r="AA33" s="56">
        <v>1389.2711136624166</v>
      </c>
      <c r="AB33" s="56">
        <v>1153.8771981428415</v>
      </c>
    </row>
    <row r="34" spans="1:28" x14ac:dyDescent="0.25">
      <c r="A34" s="46" t="s">
        <v>30</v>
      </c>
      <c r="B34" s="46">
        <v>69</v>
      </c>
      <c r="C34" s="48">
        <v>-19.907683333333299</v>
      </c>
      <c r="D34" s="48">
        <v>167.99995000000001</v>
      </c>
      <c r="E34" s="49">
        <v>42067</v>
      </c>
      <c r="F34" s="49"/>
      <c r="G34" s="51">
        <v>15</v>
      </c>
      <c r="H34" s="51">
        <v>28.518799999999999</v>
      </c>
      <c r="I34" s="51">
        <v>5.2600000000000001E-2</v>
      </c>
      <c r="J34" s="51"/>
      <c r="K34" s="51">
        <v>35.353400000000001</v>
      </c>
      <c r="L34" s="51">
        <v>4.4246600000000003</v>
      </c>
      <c r="M34" s="53">
        <v>0</v>
      </c>
      <c r="N34" s="51">
        <v>0</v>
      </c>
      <c r="O34" s="54">
        <v>0.03</v>
      </c>
      <c r="P34" s="19">
        <v>0.47</v>
      </c>
      <c r="Q34" s="51">
        <f t="shared" si="4"/>
        <v>0</v>
      </c>
      <c r="R34" s="51"/>
      <c r="S34" s="56">
        <v>437390.9977357887</v>
      </c>
      <c r="T34" s="56">
        <v>141</v>
      </c>
      <c r="U34" s="56">
        <v>13</v>
      </c>
      <c r="V34" s="56">
        <v>739</v>
      </c>
      <c r="W34" s="56" t="s">
        <v>44</v>
      </c>
      <c r="X34" s="56" t="s">
        <v>44</v>
      </c>
      <c r="Y34" s="56" t="s">
        <v>44</v>
      </c>
      <c r="Z34" s="56">
        <v>60909.296615889398</v>
      </c>
      <c r="AA34" s="56">
        <v>3655.9107437895145</v>
      </c>
      <c r="AB34" s="56">
        <v>1874.9215719109463</v>
      </c>
    </row>
    <row r="35" spans="1:28" x14ac:dyDescent="0.25">
      <c r="A35" s="46" t="s">
        <v>30</v>
      </c>
      <c r="B35" s="46">
        <v>69</v>
      </c>
      <c r="C35" s="48">
        <v>-19.907683333333299</v>
      </c>
      <c r="D35" s="48">
        <v>167.99995000000001</v>
      </c>
      <c r="E35" s="49">
        <v>42067</v>
      </c>
      <c r="F35" s="49"/>
      <c r="G35" s="51">
        <v>35</v>
      </c>
      <c r="H35" s="51">
        <v>26.442299999999999</v>
      </c>
      <c r="I35" s="51">
        <v>6.2600000000000003E-2</v>
      </c>
      <c r="J35" s="51"/>
      <c r="K35" s="51">
        <v>35.504300000000001</v>
      </c>
      <c r="L35" s="51">
        <v>4.6644699999999997</v>
      </c>
      <c r="M35" s="58">
        <v>0</v>
      </c>
      <c r="N35" s="51">
        <v>0</v>
      </c>
      <c r="O35" s="59">
        <v>0.04</v>
      </c>
      <c r="P35" s="51">
        <v>0.64</v>
      </c>
      <c r="Q35" s="51">
        <f t="shared" si="4"/>
        <v>0</v>
      </c>
      <c r="R35" s="51"/>
      <c r="S35" s="56">
        <v>229534.6831048707</v>
      </c>
      <c r="T35" s="56">
        <v>8815</v>
      </c>
      <c r="U35" s="56">
        <v>3413</v>
      </c>
      <c r="V35" s="56">
        <v>3308</v>
      </c>
      <c r="W35" s="56">
        <v>256.71797268250191</v>
      </c>
      <c r="X35" s="56" t="s">
        <v>44</v>
      </c>
      <c r="Y35" s="56">
        <v>156</v>
      </c>
      <c r="Z35" s="57">
        <v>343.45767743653607</v>
      </c>
      <c r="AA35" s="56" t="s">
        <v>44</v>
      </c>
      <c r="AB35" s="56">
        <v>1198.0143309397915</v>
      </c>
    </row>
    <row r="36" spans="1:28" x14ac:dyDescent="0.25">
      <c r="A36" s="46" t="s">
        <v>30</v>
      </c>
      <c r="B36" s="60">
        <v>69</v>
      </c>
      <c r="C36" s="48">
        <v>-19.907683333333299</v>
      </c>
      <c r="D36" s="48">
        <v>167.99995000000001</v>
      </c>
      <c r="E36" s="49">
        <v>42067</v>
      </c>
      <c r="F36" s="49"/>
      <c r="G36" s="51">
        <v>70</v>
      </c>
      <c r="H36" s="51">
        <v>23.131900000000002</v>
      </c>
      <c r="I36" s="51">
        <v>0.33650000000000002</v>
      </c>
      <c r="J36" s="51"/>
      <c r="K36" s="51">
        <v>35.685000000000002</v>
      </c>
      <c r="L36" s="51">
        <v>4.05661</v>
      </c>
      <c r="N36" s="51">
        <v>7.0000000000000007E-2</v>
      </c>
      <c r="O36" s="54"/>
      <c r="P36" s="19">
        <v>1.05</v>
      </c>
      <c r="Q36" s="51"/>
      <c r="R36" s="51"/>
      <c r="S36" s="56">
        <v>4236.4330963733519</v>
      </c>
      <c r="T36" s="56">
        <v>262</v>
      </c>
      <c r="U36" s="56" t="s">
        <v>207</v>
      </c>
      <c r="V36" s="56">
        <v>169</v>
      </c>
      <c r="W36" s="56"/>
      <c r="X36" s="56" t="s">
        <v>44</v>
      </c>
      <c r="Y36" s="56" t="s">
        <v>44</v>
      </c>
      <c r="Z36" s="56">
        <v>363</v>
      </c>
      <c r="AA36" s="56" t="s">
        <v>207</v>
      </c>
      <c r="AB36" s="56" t="s">
        <v>207</v>
      </c>
    </row>
    <row r="37" spans="1:28" x14ac:dyDescent="0.25">
      <c r="A37" s="62" t="s">
        <v>30</v>
      </c>
      <c r="B37" s="62">
        <v>69</v>
      </c>
      <c r="C37" s="63">
        <v>-19.907683333333299</v>
      </c>
      <c r="D37" s="63">
        <v>167.99995000000001</v>
      </c>
      <c r="E37" s="64">
        <v>42067</v>
      </c>
      <c r="F37" s="64"/>
      <c r="G37" s="65">
        <v>105</v>
      </c>
      <c r="H37" s="65">
        <v>22.107399999999998</v>
      </c>
      <c r="I37" s="65">
        <v>0.1231</v>
      </c>
      <c r="J37" s="65"/>
      <c r="K37" s="65">
        <v>35.701799999999999</v>
      </c>
      <c r="L37" s="65">
        <v>4.34293</v>
      </c>
      <c r="M37" s="65">
        <v>1.19</v>
      </c>
      <c r="N37" s="65">
        <v>0.08</v>
      </c>
      <c r="O37" s="65">
        <v>0.16</v>
      </c>
      <c r="P37" s="65">
        <v>0.95</v>
      </c>
      <c r="Q37" s="65">
        <f t="shared" si="4"/>
        <v>1.27</v>
      </c>
      <c r="R37" s="65"/>
      <c r="S37" s="67">
        <v>937.3870856241283</v>
      </c>
      <c r="T37" s="65" t="s">
        <v>44</v>
      </c>
      <c r="U37" s="65" t="s">
        <v>44</v>
      </c>
      <c r="V37" s="65" t="s">
        <v>207</v>
      </c>
      <c r="W37" s="65"/>
      <c r="X37" s="65" t="s">
        <v>44</v>
      </c>
      <c r="Y37" s="65" t="s">
        <v>44</v>
      </c>
      <c r="Z37" s="65" t="s">
        <v>207</v>
      </c>
      <c r="AA37" s="65" t="s">
        <v>44</v>
      </c>
      <c r="AB37" s="65" t="s">
        <v>44</v>
      </c>
    </row>
    <row r="38" spans="1:28" x14ac:dyDescent="0.25">
      <c r="A38" s="46" t="s">
        <v>31</v>
      </c>
      <c r="B38" s="60">
        <v>73</v>
      </c>
      <c r="C38" s="48">
        <v>-22.000833333333301</v>
      </c>
      <c r="D38" s="48">
        <v>170.00004999999999</v>
      </c>
      <c r="E38" s="49">
        <v>42068</v>
      </c>
      <c r="F38" s="49" t="s">
        <v>519</v>
      </c>
      <c r="G38" s="61">
        <v>0</v>
      </c>
      <c r="H38" s="51"/>
      <c r="I38" s="51"/>
      <c r="J38" s="51"/>
      <c r="K38" s="51"/>
      <c r="L38" s="51"/>
      <c r="M38" s="51"/>
      <c r="N38" s="51"/>
      <c r="O38" s="51"/>
      <c r="P38" s="51"/>
      <c r="Q38" s="51"/>
      <c r="R38" s="51"/>
      <c r="S38" s="56">
        <v>518767.82675563428</v>
      </c>
      <c r="T38" s="51" t="s">
        <v>207</v>
      </c>
      <c r="U38" s="57" t="s">
        <v>207</v>
      </c>
      <c r="V38" s="56">
        <v>22819.087603483287</v>
      </c>
      <c r="W38" s="51"/>
      <c r="X38" s="51" t="s">
        <v>44</v>
      </c>
      <c r="Y38" s="51" t="s">
        <v>44</v>
      </c>
      <c r="Z38" s="57">
        <v>7373</v>
      </c>
      <c r="AA38" s="57">
        <v>527</v>
      </c>
      <c r="AB38" s="57">
        <v>541</v>
      </c>
    </row>
    <row r="39" spans="1:28" x14ac:dyDescent="0.25">
      <c r="A39" s="46" t="s">
        <v>31</v>
      </c>
      <c r="B39" s="46">
        <v>73</v>
      </c>
      <c r="C39" s="48">
        <v>-22.000833333333301</v>
      </c>
      <c r="D39" s="48">
        <v>170.00004999999999</v>
      </c>
      <c r="E39" s="49">
        <v>42068</v>
      </c>
      <c r="F39" s="49"/>
      <c r="G39" s="61">
        <v>5</v>
      </c>
      <c r="H39" s="51">
        <v>29.423500000000001</v>
      </c>
      <c r="I39" s="51">
        <v>5.8099999999999999E-2</v>
      </c>
      <c r="J39" s="51"/>
      <c r="K39" s="51">
        <v>34.884900000000002</v>
      </c>
      <c r="L39" s="51">
        <v>4.3424899999999997</v>
      </c>
      <c r="M39" s="53">
        <v>0</v>
      </c>
      <c r="N39" s="51">
        <v>0</v>
      </c>
      <c r="O39" s="54">
        <v>0.04</v>
      </c>
      <c r="P39" s="19">
        <v>0.65</v>
      </c>
      <c r="Q39" s="51">
        <f>M39+N39</f>
        <v>0</v>
      </c>
      <c r="R39" s="51"/>
      <c r="S39" s="56">
        <v>420203.39317795477</v>
      </c>
      <c r="T39" s="51" t="s">
        <v>207</v>
      </c>
      <c r="U39" s="57" t="s">
        <v>44</v>
      </c>
      <c r="V39" s="56">
        <v>7465.1099528870527</v>
      </c>
      <c r="W39" s="51"/>
      <c r="X39" s="51" t="s">
        <v>44</v>
      </c>
      <c r="Y39" s="51" t="s">
        <v>44</v>
      </c>
      <c r="Z39" s="56">
        <v>3378.0975771968842</v>
      </c>
      <c r="AA39" s="56">
        <v>240.77778341473783</v>
      </c>
      <c r="AB39" s="56">
        <v>65.17628279949642</v>
      </c>
    </row>
    <row r="40" spans="1:28" x14ac:dyDescent="0.25">
      <c r="A40" s="46" t="s">
        <v>31</v>
      </c>
      <c r="B40" s="46">
        <v>73</v>
      </c>
      <c r="C40" s="48">
        <v>-22.000833333333301</v>
      </c>
      <c r="D40" s="48">
        <v>170.00004999999999</v>
      </c>
      <c r="E40" s="49">
        <v>42068</v>
      </c>
      <c r="F40" s="49"/>
      <c r="G40" s="61">
        <v>10</v>
      </c>
      <c r="H40" s="51">
        <v>28.925799999999999</v>
      </c>
      <c r="I40" s="51">
        <v>6.88E-2</v>
      </c>
      <c r="J40" s="51"/>
      <c r="K40" s="51">
        <v>35.107700000000001</v>
      </c>
      <c r="L40" s="51">
        <v>4.4086499999999997</v>
      </c>
      <c r="M40" s="53">
        <v>0.01</v>
      </c>
      <c r="N40" s="51">
        <v>0</v>
      </c>
      <c r="O40" s="54">
        <v>0.04</v>
      </c>
      <c r="P40" s="19">
        <v>0.66</v>
      </c>
      <c r="Q40" s="51">
        <f t="shared" ref="Q40:Q44" si="5">M40+N40</f>
        <v>0.01</v>
      </c>
      <c r="R40" s="51"/>
      <c r="S40" s="56">
        <v>895097.52760663186</v>
      </c>
      <c r="T40" s="51">
        <v>0</v>
      </c>
      <c r="U40" s="57" t="s">
        <v>44</v>
      </c>
      <c r="V40" s="56">
        <v>18993.2112745749</v>
      </c>
      <c r="W40" s="51"/>
      <c r="X40" s="51" t="s">
        <v>44</v>
      </c>
      <c r="Y40" s="51" t="s">
        <v>44</v>
      </c>
      <c r="Z40" s="56">
        <v>4015.8002843981485</v>
      </c>
      <c r="AA40" s="56">
        <v>1658.9601090802837</v>
      </c>
      <c r="AB40" s="56">
        <v>187.17999126021559</v>
      </c>
    </row>
    <row r="41" spans="1:28" x14ac:dyDescent="0.25">
      <c r="A41" s="46" t="s">
        <v>31</v>
      </c>
      <c r="B41" s="46">
        <v>73</v>
      </c>
      <c r="C41" s="48">
        <v>-22.000833333333301</v>
      </c>
      <c r="D41" s="48">
        <v>170.00004999999999</v>
      </c>
      <c r="E41" s="49">
        <v>42068</v>
      </c>
      <c r="F41" s="49"/>
      <c r="G41" s="61">
        <v>16</v>
      </c>
      <c r="H41" s="51">
        <v>28.639600000000002</v>
      </c>
      <c r="I41" s="51">
        <v>6.3899999999999998E-2</v>
      </c>
      <c r="J41" s="51"/>
      <c r="K41" s="51">
        <v>35.170200000000001</v>
      </c>
      <c r="L41" s="51">
        <v>4.4327699999999997</v>
      </c>
      <c r="M41" s="53">
        <v>0.01</v>
      </c>
      <c r="N41" s="51">
        <v>0</v>
      </c>
      <c r="O41" s="54">
        <v>0.03</v>
      </c>
      <c r="P41" s="19">
        <v>0.64</v>
      </c>
      <c r="Q41" s="51">
        <f t="shared" si="5"/>
        <v>0.01</v>
      </c>
      <c r="R41" s="51"/>
      <c r="S41" s="56">
        <v>740171.69474532921</v>
      </c>
      <c r="T41" s="51">
        <v>0</v>
      </c>
      <c r="U41" s="57" t="s">
        <v>44</v>
      </c>
      <c r="V41" s="56">
        <v>8751.442310514467</v>
      </c>
      <c r="W41" s="51"/>
      <c r="X41" s="51" t="s">
        <v>44</v>
      </c>
      <c r="Y41" s="51" t="s">
        <v>44</v>
      </c>
      <c r="Z41" s="56">
        <v>7989.8506890644931</v>
      </c>
      <c r="AA41" s="56">
        <v>920.91441741643371</v>
      </c>
      <c r="AB41" s="56">
        <v>617.00110936014369</v>
      </c>
    </row>
    <row r="42" spans="1:28" x14ac:dyDescent="0.25">
      <c r="A42" s="46" t="s">
        <v>31</v>
      </c>
      <c r="B42" s="46">
        <v>73</v>
      </c>
      <c r="C42" s="48">
        <v>-22.000833333333301</v>
      </c>
      <c r="D42" s="48">
        <v>170.00004999999999</v>
      </c>
      <c r="E42" s="49">
        <v>42068</v>
      </c>
      <c r="F42" s="49"/>
      <c r="G42" s="61">
        <v>35</v>
      </c>
      <c r="H42" s="51">
        <v>26.46</v>
      </c>
      <c r="I42" s="51">
        <v>9.4399999999999998E-2</v>
      </c>
      <c r="J42" s="51"/>
      <c r="K42" s="51">
        <v>35.426499999999997</v>
      </c>
      <c r="L42" s="51">
        <v>4.5590900000000003</v>
      </c>
      <c r="M42" s="58">
        <v>0.01</v>
      </c>
      <c r="N42" s="51">
        <v>0</v>
      </c>
      <c r="O42" s="59">
        <v>0.03</v>
      </c>
      <c r="P42" s="51">
        <v>0.72</v>
      </c>
      <c r="Q42" s="51">
        <f t="shared" si="5"/>
        <v>0.01</v>
      </c>
      <c r="R42" s="51"/>
      <c r="S42" s="56">
        <v>346364.84263511642</v>
      </c>
      <c r="T42" s="51">
        <v>845</v>
      </c>
      <c r="U42" s="57">
        <v>124</v>
      </c>
      <c r="V42" s="56">
        <v>6799.3547459333804</v>
      </c>
      <c r="W42" s="51"/>
      <c r="X42" s="51" t="s">
        <v>44</v>
      </c>
      <c r="Y42" s="51">
        <v>21</v>
      </c>
      <c r="Z42" s="57">
        <v>4467.6315692247572</v>
      </c>
      <c r="AA42" s="56">
        <v>414.37773254240676</v>
      </c>
      <c r="AB42" s="56">
        <v>1251.7154067799918</v>
      </c>
    </row>
    <row r="43" spans="1:28" x14ac:dyDescent="0.25">
      <c r="A43" s="46" t="s">
        <v>31</v>
      </c>
      <c r="B43" s="60">
        <v>73</v>
      </c>
      <c r="C43" s="48">
        <v>-22.000833333333301</v>
      </c>
      <c r="D43" s="48">
        <v>170.00004999999999</v>
      </c>
      <c r="E43" s="49">
        <v>42068</v>
      </c>
      <c r="F43" s="49"/>
      <c r="G43" s="61">
        <v>70</v>
      </c>
      <c r="H43" s="51">
        <v>23.146100000000001</v>
      </c>
      <c r="I43" s="51">
        <v>0.32740000000000002</v>
      </c>
      <c r="J43" s="51"/>
      <c r="K43" s="51">
        <v>35.690899999999999</v>
      </c>
      <c r="L43" s="51">
        <v>4.3360099999999999</v>
      </c>
      <c r="M43" s="19">
        <v>1.1499999999999999</v>
      </c>
      <c r="N43" s="51">
        <v>0.19</v>
      </c>
      <c r="O43" s="54">
        <v>0.21</v>
      </c>
      <c r="P43" s="19">
        <v>0.87</v>
      </c>
      <c r="Q43" s="51">
        <f t="shared" si="5"/>
        <v>1.3399999999999999</v>
      </c>
      <c r="R43" s="51"/>
      <c r="S43" s="56">
        <v>6679.0527114137712</v>
      </c>
      <c r="T43" s="51" t="s">
        <v>207</v>
      </c>
      <c r="U43" s="57" t="s">
        <v>44</v>
      </c>
      <c r="V43" s="56">
        <v>588.82605961773527</v>
      </c>
      <c r="W43" s="51"/>
      <c r="X43" s="51" t="s">
        <v>44</v>
      </c>
      <c r="Y43" s="51" t="s">
        <v>44</v>
      </c>
      <c r="Z43" s="56">
        <v>665</v>
      </c>
      <c r="AA43" s="56" t="s">
        <v>207</v>
      </c>
      <c r="AB43" s="56">
        <v>382</v>
      </c>
    </row>
    <row r="44" spans="1:28" x14ac:dyDescent="0.25">
      <c r="A44" s="62" t="s">
        <v>31</v>
      </c>
      <c r="B44" s="62">
        <v>73</v>
      </c>
      <c r="C44" s="63">
        <v>-22.000833333333301</v>
      </c>
      <c r="D44" s="63">
        <v>170.00004999999999</v>
      </c>
      <c r="E44" s="64">
        <v>42068</v>
      </c>
      <c r="F44" s="64"/>
      <c r="G44" s="65">
        <v>105</v>
      </c>
      <c r="H44" s="65">
        <v>21.9499</v>
      </c>
      <c r="I44" s="65">
        <v>0.1454</v>
      </c>
      <c r="J44" s="65"/>
      <c r="K44" s="65">
        <v>35.703699999999998</v>
      </c>
      <c r="L44" s="65">
        <v>4.4485000000000001</v>
      </c>
      <c r="M44" s="65">
        <v>1.01</v>
      </c>
      <c r="N44" s="65">
        <v>0.14000000000000001</v>
      </c>
      <c r="O44" s="65">
        <v>0.16</v>
      </c>
      <c r="P44" s="65">
        <v>0.96</v>
      </c>
      <c r="Q44" s="65">
        <f t="shared" si="5"/>
        <v>1.1499999999999999</v>
      </c>
      <c r="R44" s="65"/>
      <c r="S44" s="67" t="s">
        <v>207</v>
      </c>
      <c r="T44" s="65">
        <v>37</v>
      </c>
      <c r="U44" s="65" t="s">
        <v>207</v>
      </c>
      <c r="V44" s="67">
        <v>476.83722681015053</v>
      </c>
      <c r="W44" s="65"/>
      <c r="X44" s="65" t="s">
        <v>44</v>
      </c>
      <c r="Y44" s="65" t="s">
        <v>44</v>
      </c>
      <c r="Z44" s="65" t="s">
        <v>44</v>
      </c>
      <c r="AA44" s="65" t="s">
        <v>44</v>
      </c>
      <c r="AB44" s="65" t="s">
        <v>44</v>
      </c>
    </row>
    <row r="45" spans="1:28" x14ac:dyDescent="0.25">
      <c r="A45" s="46" t="s">
        <v>32</v>
      </c>
      <c r="B45" s="60">
        <v>77</v>
      </c>
      <c r="C45" s="48">
        <v>-21.367933333333301</v>
      </c>
      <c r="D45" s="48">
        <v>172.13466666666699</v>
      </c>
      <c r="E45" s="49">
        <v>42069</v>
      </c>
      <c r="F45" s="49" t="s">
        <v>519</v>
      </c>
      <c r="G45" s="61">
        <v>0</v>
      </c>
      <c r="H45" s="51"/>
      <c r="I45" s="51"/>
      <c r="J45" s="51"/>
      <c r="K45" s="51"/>
      <c r="L45" s="51"/>
      <c r="M45" s="51"/>
      <c r="N45" s="51"/>
      <c r="O45" s="51"/>
      <c r="P45" s="51"/>
      <c r="Q45" s="51"/>
      <c r="R45" s="51"/>
      <c r="S45" s="56">
        <v>268529.6961867577</v>
      </c>
      <c r="T45" s="51" t="s">
        <v>44</v>
      </c>
      <c r="U45" s="57" t="s">
        <v>44</v>
      </c>
      <c r="V45" s="51">
        <v>2166610</v>
      </c>
      <c r="W45" s="51"/>
      <c r="X45" s="51" t="s">
        <v>44</v>
      </c>
      <c r="Y45" s="51" t="s">
        <v>44</v>
      </c>
      <c r="Z45" s="57">
        <v>10348</v>
      </c>
      <c r="AA45" s="57">
        <v>373</v>
      </c>
      <c r="AB45" s="57" t="s">
        <v>44</v>
      </c>
    </row>
    <row r="46" spans="1:28" x14ac:dyDescent="0.25">
      <c r="A46" s="46" t="s">
        <v>32</v>
      </c>
      <c r="B46" s="46">
        <v>77</v>
      </c>
      <c r="C46" s="48">
        <v>-21.367933333333301</v>
      </c>
      <c r="D46" s="48">
        <v>172.13466666666699</v>
      </c>
      <c r="E46" s="49">
        <v>42069</v>
      </c>
      <c r="F46" s="49"/>
      <c r="G46" s="61">
        <v>5</v>
      </c>
      <c r="H46" s="51">
        <v>29.6751</v>
      </c>
      <c r="I46" s="51">
        <v>5.9400000000000001E-2</v>
      </c>
      <c r="J46" s="52">
        <v>97.33</v>
      </c>
      <c r="K46" s="51">
        <v>34.836799999999997</v>
      </c>
      <c r="L46" s="51">
        <v>4.3508199999999997</v>
      </c>
      <c r="M46" s="53">
        <v>0.01</v>
      </c>
      <c r="N46" s="51">
        <v>0</v>
      </c>
      <c r="O46" s="54">
        <v>0.01</v>
      </c>
      <c r="P46" s="19">
        <v>0.65</v>
      </c>
      <c r="Q46" s="51">
        <f>M46+N46</f>
        <v>0.01</v>
      </c>
      <c r="R46" s="51"/>
      <c r="S46" s="56">
        <v>655528.30783021881</v>
      </c>
      <c r="T46" s="51" t="s">
        <v>44</v>
      </c>
      <c r="U46" s="57" t="s">
        <v>44</v>
      </c>
      <c r="V46" s="51">
        <v>1167444</v>
      </c>
      <c r="W46" s="51"/>
      <c r="X46" s="51" t="s">
        <v>44</v>
      </c>
      <c r="Y46" s="51" t="s">
        <v>44</v>
      </c>
      <c r="Z46" s="56">
        <v>6171.8439014235455</v>
      </c>
      <c r="AA46" s="56">
        <v>157.28225101115612</v>
      </c>
      <c r="AB46" s="56">
        <v>45.53369646527554</v>
      </c>
    </row>
    <row r="47" spans="1:28" x14ac:dyDescent="0.25">
      <c r="A47" s="46" t="s">
        <v>32</v>
      </c>
      <c r="B47" s="46">
        <v>77</v>
      </c>
      <c r="C47" s="48">
        <v>-21.367933333333301</v>
      </c>
      <c r="D47" s="48">
        <v>172.13466666666699</v>
      </c>
      <c r="E47" s="49">
        <v>42069</v>
      </c>
      <c r="F47" s="49"/>
      <c r="G47" s="61">
        <v>10</v>
      </c>
      <c r="H47" s="51">
        <v>29.570599999999999</v>
      </c>
      <c r="I47" s="51">
        <v>8.1600000000000006E-2</v>
      </c>
      <c r="J47" s="52">
        <v>51.545000000000002</v>
      </c>
      <c r="K47" s="51">
        <v>34.883299999999998</v>
      </c>
      <c r="L47" s="51">
        <v>4.3662799999999997</v>
      </c>
      <c r="M47" s="53">
        <v>0.02</v>
      </c>
      <c r="N47" s="51">
        <v>0</v>
      </c>
      <c r="O47" s="54">
        <v>0.03</v>
      </c>
      <c r="P47" s="19">
        <v>0.62</v>
      </c>
      <c r="Q47" s="51">
        <f t="shared" ref="Q47:Q51" si="6">M47+N47</f>
        <v>0.02</v>
      </c>
      <c r="R47" s="51"/>
      <c r="S47" s="56">
        <v>502044.16808501654</v>
      </c>
      <c r="T47" s="51" t="s">
        <v>207</v>
      </c>
      <c r="U47" s="57" t="s">
        <v>44</v>
      </c>
      <c r="V47" s="51">
        <v>1966461</v>
      </c>
      <c r="W47" s="51"/>
      <c r="X47" s="51" t="s">
        <v>44</v>
      </c>
      <c r="Y47" s="51" t="s">
        <v>44</v>
      </c>
      <c r="Z47" s="56">
        <v>5797.6158631755316</v>
      </c>
      <c r="AA47" s="56">
        <v>853.05506757382636</v>
      </c>
      <c r="AB47" s="56">
        <v>166.60833269511289</v>
      </c>
    </row>
    <row r="48" spans="1:28" x14ac:dyDescent="0.25">
      <c r="A48" s="46" t="s">
        <v>32</v>
      </c>
      <c r="B48" s="46">
        <v>77</v>
      </c>
      <c r="C48" s="48">
        <v>-21.367933333333301</v>
      </c>
      <c r="D48" s="48">
        <v>172.13466666666699</v>
      </c>
      <c r="E48" s="49">
        <v>42069</v>
      </c>
      <c r="F48" s="49"/>
      <c r="G48" s="61">
        <v>16</v>
      </c>
      <c r="H48" s="51">
        <v>29.003900000000002</v>
      </c>
      <c r="I48" s="51">
        <v>3.8399999999999997E-2</v>
      </c>
      <c r="J48" s="52">
        <v>29.925999999999998</v>
      </c>
      <c r="K48" s="51">
        <v>35.021900000000002</v>
      </c>
      <c r="L48" s="51">
        <v>4.39907</v>
      </c>
      <c r="M48" s="53">
        <v>0.03</v>
      </c>
      <c r="N48" s="51">
        <v>0</v>
      </c>
      <c r="O48" s="54">
        <v>0.03</v>
      </c>
      <c r="P48" s="19">
        <v>0.67</v>
      </c>
      <c r="Q48" s="51">
        <f t="shared" si="6"/>
        <v>0.03</v>
      </c>
      <c r="R48" s="51"/>
      <c r="S48" s="56">
        <v>69929.287040854586</v>
      </c>
      <c r="T48" s="51">
        <v>8</v>
      </c>
      <c r="U48" s="57" t="s">
        <v>207</v>
      </c>
      <c r="V48" s="51">
        <v>2337849</v>
      </c>
      <c r="W48" s="51"/>
      <c r="X48" s="51" t="s">
        <v>44</v>
      </c>
      <c r="Y48" s="51" t="s">
        <v>44</v>
      </c>
      <c r="Z48" s="56">
        <v>1887.2694731146366</v>
      </c>
      <c r="AA48" s="56">
        <v>186.53529854292225</v>
      </c>
      <c r="AB48" s="56">
        <v>445.84554499987206</v>
      </c>
    </row>
    <row r="49" spans="1:28" x14ac:dyDescent="0.25">
      <c r="A49" s="46" t="s">
        <v>32</v>
      </c>
      <c r="B49" s="46">
        <v>77</v>
      </c>
      <c r="C49" s="48">
        <v>-21.367933333333301</v>
      </c>
      <c r="D49" s="48">
        <v>172.13466666666699</v>
      </c>
      <c r="E49" s="49">
        <v>42069</v>
      </c>
      <c r="F49" s="49"/>
      <c r="G49" s="61">
        <v>35</v>
      </c>
      <c r="H49" s="51">
        <v>28.0748</v>
      </c>
      <c r="I49" s="51">
        <v>6.1199999999999997E-2</v>
      </c>
      <c r="J49" s="52">
        <v>14.904</v>
      </c>
      <c r="K49" s="51">
        <v>35.373699999999999</v>
      </c>
      <c r="L49" s="51">
        <v>4.5000099999999996</v>
      </c>
      <c r="M49" s="58">
        <v>0.04</v>
      </c>
      <c r="N49" s="51">
        <v>0</v>
      </c>
      <c r="O49" s="59">
        <v>0.04</v>
      </c>
      <c r="P49" s="51">
        <v>0.63</v>
      </c>
      <c r="Q49" s="51">
        <f t="shared" si="6"/>
        <v>0.04</v>
      </c>
      <c r="R49" s="51"/>
      <c r="S49" s="56">
        <v>36041.514779633653</v>
      </c>
      <c r="T49" s="51">
        <v>1736</v>
      </c>
      <c r="U49" s="57">
        <v>794</v>
      </c>
      <c r="V49" s="51">
        <v>241049</v>
      </c>
      <c r="W49" s="51"/>
      <c r="X49" s="51" t="s">
        <v>44</v>
      </c>
      <c r="Y49" s="51">
        <v>23</v>
      </c>
      <c r="Z49" s="57">
        <v>3057.2219453841894</v>
      </c>
      <c r="AA49" s="56">
        <v>203.54928474030731</v>
      </c>
      <c r="AB49" s="56">
        <v>599.21532128349861</v>
      </c>
    </row>
    <row r="50" spans="1:28" x14ac:dyDescent="0.25">
      <c r="A50" s="46" t="s">
        <v>32</v>
      </c>
      <c r="B50" s="60">
        <v>77</v>
      </c>
      <c r="C50" s="48">
        <v>-21.367933333333301</v>
      </c>
      <c r="D50" s="48">
        <v>172.13466666666699</v>
      </c>
      <c r="E50" s="49">
        <v>42069</v>
      </c>
      <c r="F50" s="49"/>
      <c r="G50" s="61">
        <v>70</v>
      </c>
      <c r="H50" s="51">
        <v>25.229199999999999</v>
      </c>
      <c r="I50" s="51">
        <v>7.4700000000000003E-2</v>
      </c>
      <c r="J50" s="52">
        <v>4.2068000000000003</v>
      </c>
      <c r="K50" s="51">
        <v>35.616799999999998</v>
      </c>
      <c r="L50" s="51">
        <v>4.68262</v>
      </c>
      <c r="M50" s="19">
        <v>0.05</v>
      </c>
      <c r="N50" s="51">
        <v>0</v>
      </c>
      <c r="O50" s="54">
        <v>0.09</v>
      </c>
      <c r="P50" s="19">
        <v>0.75</v>
      </c>
      <c r="Q50" s="51">
        <f t="shared" si="6"/>
        <v>0.05</v>
      </c>
      <c r="R50" s="51"/>
      <c r="S50" s="56">
        <v>5734.0165384264283</v>
      </c>
      <c r="T50" s="51">
        <v>37554</v>
      </c>
      <c r="U50" s="57">
        <v>2630</v>
      </c>
      <c r="V50" s="51">
        <v>3571</v>
      </c>
      <c r="W50" s="51"/>
      <c r="X50" s="51">
        <v>3953</v>
      </c>
      <c r="Y50" s="51" t="s">
        <v>207</v>
      </c>
      <c r="Z50" s="56">
        <v>358</v>
      </c>
      <c r="AA50" s="56" t="s">
        <v>207</v>
      </c>
      <c r="AB50" s="56">
        <v>320</v>
      </c>
    </row>
    <row r="51" spans="1:28" x14ac:dyDescent="0.25">
      <c r="A51" s="62" t="s">
        <v>32</v>
      </c>
      <c r="B51" s="62">
        <v>77</v>
      </c>
      <c r="C51" s="63">
        <v>-21.367933333333301</v>
      </c>
      <c r="D51" s="63">
        <v>172.13466666666699</v>
      </c>
      <c r="E51" s="64">
        <v>42069</v>
      </c>
      <c r="F51" s="64"/>
      <c r="G51" s="65">
        <v>105</v>
      </c>
      <c r="H51" s="65">
        <v>24.198499999999999</v>
      </c>
      <c r="I51" s="65">
        <v>0.15989999999999999</v>
      </c>
      <c r="J51" s="66">
        <v>0.74512</v>
      </c>
      <c r="K51" s="65">
        <v>35.675600000000003</v>
      </c>
      <c r="L51" s="65">
        <v>4.4013</v>
      </c>
      <c r="M51" s="65">
        <v>0.06</v>
      </c>
      <c r="N51" s="65">
        <v>0</v>
      </c>
      <c r="O51" s="65">
        <v>0.12</v>
      </c>
      <c r="P51" s="65">
        <v>0.8</v>
      </c>
      <c r="Q51" s="65">
        <f t="shared" si="6"/>
        <v>0.06</v>
      </c>
      <c r="R51" s="65"/>
      <c r="S51" s="67">
        <v>415.11918448405356</v>
      </c>
      <c r="T51" s="65" t="s">
        <v>207</v>
      </c>
      <c r="U51" s="65" t="s">
        <v>207</v>
      </c>
      <c r="V51" s="65">
        <v>3215</v>
      </c>
      <c r="W51" s="65"/>
      <c r="X51" s="65" t="s">
        <v>44</v>
      </c>
      <c r="Y51" s="65" t="s">
        <v>44</v>
      </c>
      <c r="Z51" s="65">
        <v>239</v>
      </c>
      <c r="AA51" s="65" t="s">
        <v>207</v>
      </c>
      <c r="AB51" s="65">
        <v>170</v>
      </c>
    </row>
    <row r="52" spans="1:28" x14ac:dyDescent="0.25">
      <c r="A52" s="46" t="s">
        <v>33</v>
      </c>
      <c r="B52" s="60">
        <v>81</v>
      </c>
      <c r="C52" s="48">
        <v>-20.731733333333299</v>
      </c>
      <c r="D52" s="48">
        <v>174.26626666666701</v>
      </c>
      <c r="E52" s="49">
        <v>42070</v>
      </c>
      <c r="F52" s="49" t="s">
        <v>519</v>
      </c>
      <c r="G52" s="61">
        <v>0</v>
      </c>
      <c r="H52" s="51"/>
      <c r="I52" s="51"/>
      <c r="J52" s="51"/>
      <c r="K52" s="51"/>
      <c r="L52" s="51"/>
      <c r="M52" s="51"/>
      <c r="N52" s="51"/>
      <c r="O52" s="51"/>
      <c r="P52" s="51"/>
      <c r="Q52" s="51"/>
      <c r="R52" s="51"/>
      <c r="S52" s="56">
        <v>276240.9549474169</v>
      </c>
      <c r="T52" s="51" t="s">
        <v>44</v>
      </c>
      <c r="U52" s="57" t="s">
        <v>44</v>
      </c>
      <c r="V52" s="51">
        <v>2783686</v>
      </c>
      <c r="W52" s="51"/>
      <c r="X52" s="51" t="s">
        <v>44</v>
      </c>
      <c r="Y52" s="51" t="s">
        <v>44</v>
      </c>
      <c r="Z52" s="57">
        <v>21030</v>
      </c>
      <c r="AA52" s="57">
        <v>857</v>
      </c>
      <c r="AB52" s="57">
        <v>1253</v>
      </c>
    </row>
    <row r="53" spans="1:28" x14ac:dyDescent="0.25">
      <c r="A53" s="46" t="s">
        <v>33</v>
      </c>
      <c r="B53" s="46">
        <v>81</v>
      </c>
      <c r="C53" s="48">
        <v>-20.731733333333299</v>
      </c>
      <c r="D53" s="48">
        <v>174.26626666666701</v>
      </c>
      <c r="E53" s="49">
        <v>42070</v>
      </c>
      <c r="F53" s="49"/>
      <c r="G53" s="61">
        <v>5</v>
      </c>
      <c r="H53" s="51">
        <v>29.984000000000002</v>
      </c>
      <c r="I53" s="51">
        <v>4.3799999999999999E-2</v>
      </c>
      <c r="J53" s="52">
        <v>190.04</v>
      </c>
      <c r="K53" s="51">
        <v>35.000900000000001</v>
      </c>
      <c r="L53" s="51">
        <v>4.2862600000000004</v>
      </c>
      <c r="M53" s="53">
        <v>0</v>
      </c>
      <c r="N53" s="51">
        <v>0</v>
      </c>
      <c r="O53" s="54">
        <v>0.04</v>
      </c>
      <c r="P53" s="19">
        <v>0.62</v>
      </c>
      <c r="Q53" s="51">
        <f>M53+N53</f>
        <v>0</v>
      </c>
      <c r="R53" s="51"/>
      <c r="S53" s="56">
        <v>302432.14193897089</v>
      </c>
      <c r="T53" s="56" t="s">
        <v>44</v>
      </c>
      <c r="U53" s="56" t="s">
        <v>44</v>
      </c>
      <c r="V53" s="56">
        <v>1578780</v>
      </c>
      <c r="W53" s="56" t="s">
        <v>44</v>
      </c>
      <c r="X53" s="56" t="s">
        <v>44</v>
      </c>
      <c r="Y53" s="56" t="s">
        <v>44</v>
      </c>
      <c r="Z53" s="56">
        <v>23419.856118207899</v>
      </c>
      <c r="AA53" s="56">
        <v>553.96770463299879</v>
      </c>
      <c r="AB53" s="56" t="s">
        <v>207</v>
      </c>
    </row>
    <row r="54" spans="1:28" x14ac:dyDescent="0.25">
      <c r="A54" s="46" t="s">
        <v>33</v>
      </c>
      <c r="B54" s="46">
        <v>81</v>
      </c>
      <c r="C54" s="48">
        <v>-20.731733333333299</v>
      </c>
      <c r="D54" s="48">
        <v>174.26626666666701</v>
      </c>
      <c r="E54" s="49">
        <v>42070</v>
      </c>
      <c r="F54" s="49"/>
      <c r="G54" s="61">
        <v>12</v>
      </c>
      <c r="H54" s="51">
        <v>29.305599999999998</v>
      </c>
      <c r="I54" s="51">
        <v>3.7900000000000003E-2</v>
      </c>
      <c r="J54" s="52">
        <v>109.09</v>
      </c>
      <c r="K54" s="51">
        <v>35.032800000000002</v>
      </c>
      <c r="L54" s="51">
        <v>4.3379399999999997</v>
      </c>
      <c r="M54" s="53">
        <v>0.02</v>
      </c>
      <c r="N54" s="51">
        <v>0</v>
      </c>
      <c r="O54" s="54">
        <v>0.04</v>
      </c>
      <c r="P54" s="19">
        <v>0.62</v>
      </c>
      <c r="Q54" s="51">
        <f t="shared" ref="Q54:Q58" si="7">M54+N54</f>
        <v>0.02</v>
      </c>
      <c r="R54" s="51"/>
      <c r="S54" s="56">
        <v>370067.52590420796</v>
      </c>
      <c r="T54" s="56" t="s">
        <v>44</v>
      </c>
      <c r="U54" s="56" t="s">
        <v>44</v>
      </c>
      <c r="V54" s="56">
        <v>2369016.2399367522</v>
      </c>
      <c r="W54" s="56" t="s">
        <v>44</v>
      </c>
      <c r="X54" s="56" t="s">
        <v>44</v>
      </c>
      <c r="Y54" s="56" t="s">
        <v>44</v>
      </c>
      <c r="Z54" s="56">
        <v>30172.337270110231</v>
      </c>
      <c r="AA54" s="56">
        <v>1559.3609971742499</v>
      </c>
      <c r="AB54" s="56">
        <v>328.77451505334477</v>
      </c>
    </row>
    <row r="55" spans="1:28" x14ac:dyDescent="0.25">
      <c r="A55" s="46" t="s">
        <v>33</v>
      </c>
      <c r="B55" s="46">
        <v>81</v>
      </c>
      <c r="C55" s="48">
        <v>-20.731733333333299</v>
      </c>
      <c r="D55" s="48">
        <v>174.26626666666701</v>
      </c>
      <c r="E55" s="49">
        <v>42070</v>
      </c>
      <c r="F55" s="49"/>
      <c r="G55" s="61">
        <v>21</v>
      </c>
      <c r="H55" s="51">
        <v>28.061900000000001</v>
      </c>
      <c r="I55" s="51">
        <v>3.4700000000000002E-2</v>
      </c>
      <c r="J55" s="52">
        <v>68.561000000000007</v>
      </c>
      <c r="K55" s="51">
        <v>35.260399999999997</v>
      </c>
      <c r="L55" s="51">
        <v>4.4523799999999998</v>
      </c>
      <c r="M55" s="53">
        <v>0.01</v>
      </c>
      <c r="N55" s="51">
        <v>0</v>
      </c>
      <c r="O55" s="54">
        <v>0.02</v>
      </c>
      <c r="P55" s="19">
        <v>0.54</v>
      </c>
      <c r="Q55" s="51">
        <f t="shared" si="7"/>
        <v>0.01</v>
      </c>
      <c r="R55" s="51"/>
      <c r="S55" s="56">
        <v>57984.051333153329</v>
      </c>
      <c r="T55" s="56" t="s">
        <v>44</v>
      </c>
      <c r="U55" s="56" t="s">
        <v>44</v>
      </c>
      <c r="V55" s="56">
        <v>290878.20437427587</v>
      </c>
      <c r="W55" s="56" t="s">
        <v>207</v>
      </c>
      <c r="X55" s="56" t="s">
        <v>44</v>
      </c>
      <c r="Y55" s="56" t="s">
        <v>44</v>
      </c>
      <c r="Z55" s="56">
        <v>6932.4083862506186</v>
      </c>
      <c r="AA55" s="56">
        <v>506.94105990875084</v>
      </c>
      <c r="AB55" s="56">
        <v>106.44474683741669</v>
      </c>
    </row>
    <row r="56" spans="1:28" x14ac:dyDescent="0.25">
      <c r="A56" s="46" t="s">
        <v>33</v>
      </c>
      <c r="B56" s="46">
        <v>81</v>
      </c>
      <c r="C56" s="48">
        <v>-20.731733333333299</v>
      </c>
      <c r="D56" s="48">
        <v>174.26626666666701</v>
      </c>
      <c r="E56" s="49">
        <v>42070</v>
      </c>
      <c r="F56" s="49"/>
      <c r="G56" s="61">
        <v>45</v>
      </c>
      <c r="H56" s="51">
        <v>26.537700000000001</v>
      </c>
      <c r="I56" s="51">
        <v>4.4499999999999998E-2</v>
      </c>
      <c r="J56" s="52">
        <v>27.055</v>
      </c>
      <c r="K56" s="51">
        <v>35.522300000000001</v>
      </c>
      <c r="L56" s="51">
        <v>4.6158599999999996</v>
      </c>
      <c r="M56" s="58">
        <v>0.02</v>
      </c>
      <c r="N56" s="51">
        <v>0</v>
      </c>
      <c r="O56" s="59">
        <v>0.02</v>
      </c>
      <c r="P56" s="51">
        <v>0.6</v>
      </c>
      <c r="Q56" s="51">
        <f t="shared" si="7"/>
        <v>0.02</v>
      </c>
      <c r="R56" s="51"/>
      <c r="S56" s="56">
        <v>17829.041408059522</v>
      </c>
      <c r="T56" s="56">
        <v>1952</v>
      </c>
      <c r="U56" s="56">
        <v>535</v>
      </c>
      <c r="V56" s="56">
        <v>72523.126151856515</v>
      </c>
      <c r="W56" s="56" t="s">
        <v>207</v>
      </c>
      <c r="X56" s="56" t="s">
        <v>44</v>
      </c>
      <c r="Y56" s="56" t="s">
        <v>207</v>
      </c>
      <c r="Z56" s="57">
        <v>4975.9768807251485</v>
      </c>
      <c r="AA56" s="56">
        <v>324.14349080227828</v>
      </c>
      <c r="AB56" s="56">
        <v>127.89502666889902</v>
      </c>
    </row>
    <row r="57" spans="1:28" x14ac:dyDescent="0.25">
      <c r="A57" s="46" t="s">
        <v>33</v>
      </c>
      <c r="B57" s="60">
        <v>81</v>
      </c>
      <c r="C57" s="48">
        <v>-20.731733333333299</v>
      </c>
      <c r="D57" s="48">
        <v>174.26626666666701</v>
      </c>
      <c r="E57" s="49">
        <v>42070</v>
      </c>
      <c r="F57" s="49"/>
      <c r="G57" s="61">
        <v>90</v>
      </c>
      <c r="H57" s="51">
        <v>24.004300000000001</v>
      </c>
      <c r="I57" s="51">
        <v>0.1241</v>
      </c>
      <c r="J57" s="52">
        <v>5.9355000000000002</v>
      </c>
      <c r="K57" s="51">
        <v>35.660800000000002</v>
      </c>
      <c r="L57" s="51">
        <v>4.4589100000000004</v>
      </c>
      <c r="M57" s="19">
        <v>0.41</v>
      </c>
      <c r="N57" s="51">
        <v>0.02</v>
      </c>
      <c r="O57" s="54">
        <v>0.13</v>
      </c>
      <c r="P57" s="19">
        <v>0.64</v>
      </c>
      <c r="Q57" s="51">
        <f t="shared" si="7"/>
        <v>0.43</v>
      </c>
      <c r="R57" s="51"/>
      <c r="S57" s="56">
        <v>1590.2836622051068</v>
      </c>
      <c r="T57" s="56">
        <v>187</v>
      </c>
      <c r="U57" s="56">
        <v>14</v>
      </c>
      <c r="V57" s="56">
        <v>1431.4579930787118</v>
      </c>
      <c r="W57" s="56"/>
      <c r="X57" s="56" t="s">
        <v>44</v>
      </c>
      <c r="Y57" s="56" t="s">
        <v>44</v>
      </c>
      <c r="Z57" s="56" t="s">
        <v>207</v>
      </c>
      <c r="AA57" s="56" t="s">
        <v>44</v>
      </c>
      <c r="AB57" s="56">
        <v>94</v>
      </c>
    </row>
    <row r="58" spans="1:28" x14ac:dyDescent="0.25">
      <c r="A58" s="62" t="s">
        <v>33</v>
      </c>
      <c r="B58" s="62">
        <v>81</v>
      </c>
      <c r="C58" s="63">
        <v>-20.731733333333299</v>
      </c>
      <c r="D58" s="63">
        <v>174.26626666666701</v>
      </c>
      <c r="E58" s="64">
        <v>42070</v>
      </c>
      <c r="F58" s="64"/>
      <c r="G58" s="65">
        <v>119</v>
      </c>
      <c r="H58" s="65">
        <v>22.9328</v>
      </c>
      <c r="I58" s="65">
        <v>0.18429999999999999</v>
      </c>
      <c r="J58" s="66">
        <v>3.0249999999999999</v>
      </c>
      <c r="K58" s="65">
        <v>35.672800000000002</v>
      </c>
      <c r="L58" s="65">
        <v>4.1928099999999997</v>
      </c>
      <c r="M58" s="65">
        <v>1.75</v>
      </c>
      <c r="N58" s="65">
        <v>0.05</v>
      </c>
      <c r="O58" s="65">
        <v>0.19</v>
      </c>
      <c r="P58" s="65">
        <v>0.77</v>
      </c>
      <c r="Q58" s="65">
        <f t="shared" si="7"/>
        <v>1.8</v>
      </c>
      <c r="R58" s="65"/>
      <c r="S58" s="67">
        <v>217.91283495156205</v>
      </c>
      <c r="T58" s="65" t="s">
        <v>44</v>
      </c>
      <c r="U58" s="65" t="s">
        <v>44</v>
      </c>
      <c r="V58" s="67">
        <v>1061.5001193358414</v>
      </c>
      <c r="W58" s="65"/>
      <c r="X58" s="65" t="s">
        <v>44</v>
      </c>
      <c r="Y58" s="65" t="s">
        <v>44</v>
      </c>
      <c r="Z58" s="65" t="s">
        <v>44</v>
      </c>
      <c r="AA58" s="65" t="s">
        <v>44</v>
      </c>
      <c r="AB58" s="65" t="s">
        <v>44</v>
      </c>
    </row>
    <row r="59" spans="1:28" x14ac:dyDescent="0.25">
      <c r="A59" s="46" t="s">
        <v>34</v>
      </c>
      <c r="B59" s="60">
        <v>85</v>
      </c>
      <c r="C59" s="48">
        <v>-20.695133333333299</v>
      </c>
      <c r="D59" s="48">
        <v>176.39688333333299</v>
      </c>
      <c r="E59" s="49">
        <v>42071</v>
      </c>
      <c r="F59" s="49" t="s">
        <v>519</v>
      </c>
      <c r="G59" s="61">
        <v>0</v>
      </c>
      <c r="H59" s="51"/>
      <c r="I59" s="51"/>
      <c r="J59" s="51"/>
      <c r="K59" s="51"/>
      <c r="L59" s="51"/>
      <c r="M59" s="51"/>
      <c r="N59" s="51"/>
      <c r="O59" s="51"/>
      <c r="P59" s="51"/>
      <c r="Q59" s="51"/>
      <c r="R59" s="51"/>
      <c r="S59" s="56" t="s">
        <v>207</v>
      </c>
      <c r="T59" s="51">
        <v>152</v>
      </c>
      <c r="U59" s="57" t="s">
        <v>44</v>
      </c>
      <c r="V59" s="51">
        <v>8268</v>
      </c>
      <c r="W59" s="51"/>
      <c r="X59" s="51" t="s">
        <v>44</v>
      </c>
      <c r="Y59" s="51" t="s">
        <v>44</v>
      </c>
      <c r="Z59" s="57">
        <v>16132</v>
      </c>
      <c r="AA59" s="57" t="s">
        <v>44</v>
      </c>
      <c r="AB59" s="57" t="s">
        <v>44</v>
      </c>
    </row>
    <row r="60" spans="1:28" x14ac:dyDescent="0.25">
      <c r="A60" s="46" t="s">
        <v>34</v>
      </c>
      <c r="B60" s="46">
        <v>85</v>
      </c>
      <c r="C60" s="48">
        <v>-20.695133333333299</v>
      </c>
      <c r="D60" s="48">
        <v>176.39688333333299</v>
      </c>
      <c r="E60" s="49">
        <v>42071</v>
      </c>
      <c r="F60" s="49"/>
      <c r="G60" s="51">
        <v>4</v>
      </c>
      <c r="H60" s="51">
        <v>29.640999999999998</v>
      </c>
      <c r="I60" s="51">
        <v>2.4400000000000002E-2</v>
      </c>
      <c r="J60" s="52">
        <v>766.03</v>
      </c>
      <c r="K60" s="51">
        <v>35.357799999999997</v>
      </c>
      <c r="L60" s="51">
        <v>4.3065499999999997</v>
      </c>
      <c r="M60" s="53">
        <v>0.01</v>
      </c>
      <c r="N60" s="51">
        <v>0</v>
      </c>
      <c r="O60" s="54">
        <v>0.02</v>
      </c>
      <c r="P60" s="19">
        <v>0.47</v>
      </c>
      <c r="Q60" s="51">
        <f>M60+N60</f>
        <v>0.01</v>
      </c>
      <c r="R60" s="51"/>
      <c r="S60" s="56">
        <v>3585833.6495737801</v>
      </c>
      <c r="T60" s="56" t="s">
        <v>207</v>
      </c>
      <c r="U60" s="56" t="s">
        <v>44</v>
      </c>
      <c r="V60" s="56">
        <v>2910</v>
      </c>
      <c r="W60" s="56" t="s">
        <v>44</v>
      </c>
      <c r="X60" s="56" t="s">
        <v>44</v>
      </c>
      <c r="Y60" s="56" t="s">
        <v>44</v>
      </c>
      <c r="Z60" s="57">
        <v>8578</v>
      </c>
      <c r="AA60" s="57" t="s">
        <v>44</v>
      </c>
      <c r="AB60" s="57" t="s">
        <v>44</v>
      </c>
    </row>
    <row r="61" spans="1:28" x14ac:dyDescent="0.25">
      <c r="A61" s="46" t="s">
        <v>34</v>
      </c>
      <c r="B61" s="46">
        <v>85</v>
      </c>
      <c r="C61" s="48">
        <v>-20.695133333333299</v>
      </c>
      <c r="D61" s="48">
        <v>176.39688333333299</v>
      </c>
      <c r="E61" s="49">
        <v>42071</v>
      </c>
      <c r="F61" s="49"/>
      <c r="G61" s="51">
        <v>12</v>
      </c>
      <c r="H61" s="51">
        <v>28.8111</v>
      </c>
      <c r="I61" s="51">
        <v>2.4400000000000002E-2</v>
      </c>
      <c r="J61" s="52">
        <v>117.38</v>
      </c>
      <c r="K61" s="51">
        <v>35.362299999999998</v>
      </c>
      <c r="L61" s="51">
        <v>4.3870199999999997</v>
      </c>
      <c r="M61" s="53">
        <v>0.01</v>
      </c>
      <c r="N61" s="51">
        <v>0</v>
      </c>
      <c r="O61" s="54">
        <v>0.01</v>
      </c>
      <c r="P61" s="19">
        <v>0.53</v>
      </c>
      <c r="Q61" s="51">
        <f t="shared" ref="Q61:Q65" si="8">M61+N61</f>
        <v>0.01</v>
      </c>
      <c r="R61" s="51"/>
      <c r="S61" s="56">
        <v>1946085.9668807124</v>
      </c>
      <c r="T61" s="56" t="s">
        <v>207</v>
      </c>
      <c r="U61" s="56" t="s">
        <v>44</v>
      </c>
      <c r="V61" s="56">
        <v>4267</v>
      </c>
      <c r="W61" s="56" t="s">
        <v>44</v>
      </c>
      <c r="X61" s="56" t="s">
        <v>44</v>
      </c>
      <c r="Y61" s="56" t="s">
        <v>44</v>
      </c>
      <c r="Z61" s="57">
        <v>11183</v>
      </c>
      <c r="AA61" s="57" t="s">
        <v>44</v>
      </c>
      <c r="AB61" s="57" t="s">
        <v>44</v>
      </c>
    </row>
    <row r="62" spans="1:28" x14ac:dyDescent="0.25">
      <c r="A62" s="46" t="s">
        <v>34</v>
      </c>
      <c r="B62" s="46">
        <v>85</v>
      </c>
      <c r="C62" s="48">
        <v>-20.695133333333299</v>
      </c>
      <c r="D62" s="48">
        <v>176.39688333333299</v>
      </c>
      <c r="E62" s="49">
        <v>42071</v>
      </c>
      <c r="F62" s="49"/>
      <c r="G62" s="51">
        <v>21</v>
      </c>
      <c r="H62" s="51">
        <v>28.007200000000001</v>
      </c>
      <c r="I62" s="51">
        <v>2.3699999999999999E-2</v>
      </c>
      <c r="J62" s="52">
        <v>98.242000000000004</v>
      </c>
      <c r="K62" s="51">
        <v>35.392000000000003</v>
      </c>
      <c r="L62" s="51">
        <v>4.4557500000000001</v>
      </c>
      <c r="M62" s="53">
        <v>0</v>
      </c>
      <c r="N62" s="51">
        <v>0</v>
      </c>
      <c r="O62" s="54">
        <v>0.02</v>
      </c>
      <c r="P62" s="19">
        <v>0.5</v>
      </c>
      <c r="Q62" s="51">
        <f t="shared" si="8"/>
        <v>0</v>
      </c>
      <c r="R62" s="51"/>
      <c r="S62" s="56">
        <v>282654.48642822291</v>
      </c>
      <c r="T62" s="56">
        <v>797</v>
      </c>
      <c r="U62" s="56" t="s">
        <v>207</v>
      </c>
      <c r="V62" s="56">
        <v>9113</v>
      </c>
      <c r="W62" s="56" t="s">
        <v>44</v>
      </c>
      <c r="X62" s="56" t="s">
        <v>44</v>
      </c>
      <c r="Y62" s="56" t="s">
        <v>44</v>
      </c>
      <c r="Z62" s="57">
        <v>851</v>
      </c>
      <c r="AA62" s="57">
        <v>873</v>
      </c>
      <c r="AB62" s="57" t="s">
        <v>44</v>
      </c>
    </row>
    <row r="63" spans="1:28" x14ac:dyDescent="0.25">
      <c r="A63" s="46" t="s">
        <v>34</v>
      </c>
      <c r="B63" s="46">
        <v>85</v>
      </c>
      <c r="C63" s="48">
        <v>-20.695133333333299</v>
      </c>
      <c r="D63" s="48">
        <v>176.39688333333299</v>
      </c>
      <c r="E63" s="49">
        <v>42071</v>
      </c>
      <c r="F63" s="49"/>
      <c r="G63" s="51">
        <v>45</v>
      </c>
      <c r="H63" s="51">
        <v>26.407</v>
      </c>
      <c r="I63" s="51">
        <v>3.61E-2</v>
      </c>
      <c r="J63" s="52">
        <v>64.744</v>
      </c>
      <c r="K63" s="51">
        <v>35.562899999999999</v>
      </c>
      <c r="L63" s="51">
        <v>4.6556899999999999</v>
      </c>
      <c r="M63" s="58"/>
      <c r="N63" s="51">
        <v>0</v>
      </c>
      <c r="O63" s="59">
        <v>0.04</v>
      </c>
      <c r="P63" s="51">
        <v>0.64</v>
      </c>
      <c r="Q63" s="51"/>
      <c r="R63" s="51"/>
      <c r="S63" s="56">
        <v>193405.05673002824</v>
      </c>
      <c r="T63" s="56">
        <v>138058</v>
      </c>
      <c r="U63" s="56">
        <v>1516</v>
      </c>
      <c r="V63" s="56">
        <v>176758</v>
      </c>
      <c r="W63" s="56" t="s">
        <v>207</v>
      </c>
      <c r="X63" s="56">
        <v>11367</v>
      </c>
      <c r="Y63" s="56" t="s">
        <v>207</v>
      </c>
      <c r="Z63" s="57" t="s">
        <v>207</v>
      </c>
      <c r="AA63" s="57">
        <v>1100</v>
      </c>
      <c r="AB63" s="57" t="s">
        <v>207</v>
      </c>
    </row>
    <row r="64" spans="1:28" x14ac:dyDescent="0.25">
      <c r="A64" s="46" t="s">
        <v>34</v>
      </c>
      <c r="B64" s="60">
        <v>85</v>
      </c>
      <c r="C64" s="48">
        <v>-20.695133333333299</v>
      </c>
      <c r="D64" s="48">
        <v>176.39688333333299</v>
      </c>
      <c r="E64" s="49">
        <v>42071</v>
      </c>
      <c r="F64" s="49"/>
      <c r="G64" s="51">
        <v>90</v>
      </c>
      <c r="H64" s="51">
        <v>24.162099999999999</v>
      </c>
      <c r="I64" s="51">
        <v>7.0499999999999993E-2</v>
      </c>
      <c r="J64" s="52">
        <v>23.073</v>
      </c>
      <c r="K64" s="51">
        <v>35.652000000000001</v>
      </c>
      <c r="L64" s="51">
        <v>4.6160399999999999</v>
      </c>
      <c r="M64" s="19">
        <v>0.04</v>
      </c>
      <c r="N64" s="51">
        <v>0</v>
      </c>
      <c r="O64" s="54">
        <v>0.09</v>
      </c>
      <c r="P64" s="19">
        <v>0.66</v>
      </c>
      <c r="Q64" s="51">
        <f t="shared" si="8"/>
        <v>0.04</v>
      </c>
      <c r="R64" s="51"/>
      <c r="S64" s="56">
        <v>5877.9489820224198</v>
      </c>
      <c r="T64" s="56">
        <v>11315</v>
      </c>
      <c r="U64" s="56">
        <v>96</v>
      </c>
      <c r="V64" s="56">
        <v>852</v>
      </c>
      <c r="W64" s="56"/>
      <c r="X64" s="56" t="s">
        <v>207</v>
      </c>
      <c r="Y64" s="56" t="s">
        <v>44</v>
      </c>
      <c r="Z64" s="57" t="s">
        <v>44</v>
      </c>
      <c r="AA64" s="57" t="s">
        <v>44</v>
      </c>
      <c r="AB64" s="57" t="s">
        <v>44</v>
      </c>
    </row>
    <row r="65" spans="1:28" x14ac:dyDescent="0.25">
      <c r="A65" s="62" t="s">
        <v>34</v>
      </c>
      <c r="B65" s="62">
        <v>85</v>
      </c>
      <c r="C65" s="63">
        <v>-20.695133333333299</v>
      </c>
      <c r="D65" s="63">
        <v>176.39688333333299</v>
      </c>
      <c r="E65" s="64">
        <v>42071</v>
      </c>
      <c r="F65" s="64"/>
      <c r="G65" s="65">
        <v>135</v>
      </c>
      <c r="H65" s="65">
        <v>23.121400000000001</v>
      </c>
      <c r="I65" s="65">
        <v>0.1012</v>
      </c>
      <c r="J65" s="66">
        <v>3.1103000000000001</v>
      </c>
      <c r="K65" s="65">
        <v>35.659599999999998</v>
      </c>
      <c r="L65" s="65">
        <v>4.3023999999999996</v>
      </c>
      <c r="M65" s="65">
        <v>0.98</v>
      </c>
      <c r="N65" s="65">
        <v>0.05</v>
      </c>
      <c r="O65" s="65">
        <v>0.15</v>
      </c>
      <c r="P65" s="65">
        <v>0.72</v>
      </c>
      <c r="Q65" s="65">
        <f t="shared" si="8"/>
        <v>1.03</v>
      </c>
      <c r="R65" s="65"/>
      <c r="S65" s="67">
        <v>1306.2797996257884</v>
      </c>
      <c r="T65" s="65" t="s">
        <v>44</v>
      </c>
      <c r="U65" s="65" t="s">
        <v>44</v>
      </c>
      <c r="V65" s="65">
        <v>306</v>
      </c>
      <c r="W65" s="65"/>
      <c r="X65" s="65" t="s">
        <v>44</v>
      </c>
      <c r="Y65" s="65" t="s">
        <v>44</v>
      </c>
      <c r="Z65" s="65" t="s">
        <v>44</v>
      </c>
      <c r="AA65" s="65" t="s">
        <v>44</v>
      </c>
      <c r="AB65" s="65" t="s">
        <v>44</v>
      </c>
    </row>
    <row r="66" spans="1:28" x14ac:dyDescent="0.25">
      <c r="A66" s="46" t="s">
        <v>35</v>
      </c>
      <c r="B66" s="60">
        <v>89</v>
      </c>
      <c r="C66" s="68">
        <v>-20.966433333333299</v>
      </c>
      <c r="D66" s="68">
        <v>178.64256666666699</v>
      </c>
      <c r="E66" s="49">
        <v>42072</v>
      </c>
      <c r="F66" s="49" t="s">
        <v>519</v>
      </c>
      <c r="G66" s="61">
        <v>0</v>
      </c>
      <c r="H66" s="51"/>
      <c r="I66" s="51"/>
      <c r="J66" s="51"/>
      <c r="K66" s="51"/>
      <c r="L66" s="51"/>
      <c r="M66" s="51"/>
      <c r="N66" s="51"/>
      <c r="O66" s="51"/>
      <c r="P66" s="51"/>
      <c r="Q66" s="51"/>
      <c r="R66" s="51"/>
      <c r="S66" s="51"/>
      <c r="T66" s="51">
        <v>120</v>
      </c>
      <c r="U66" s="57" t="s">
        <v>207</v>
      </c>
      <c r="V66" s="51">
        <v>163654</v>
      </c>
      <c r="W66" s="51"/>
      <c r="X66" s="51" t="s">
        <v>44</v>
      </c>
      <c r="Y66" s="51" t="s">
        <v>44</v>
      </c>
      <c r="Z66" s="51">
        <v>15950</v>
      </c>
      <c r="AA66" s="51">
        <v>1876</v>
      </c>
      <c r="AB66" s="51" t="s">
        <v>44</v>
      </c>
    </row>
    <row r="67" spans="1:28" x14ac:dyDescent="0.25">
      <c r="A67" s="46" t="s">
        <v>35</v>
      </c>
      <c r="B67" s="46">
        <v>89</v>
      </c>
      <c r="C67" s="68">
        <v>-20.966433333333299</v>
      </c>
      <c r="D67" s="68">
        <v>178.64256666666699</v>
      </c>
      <c r="E67" s="49">
        <v>42072</v>
      </c>
      <c r="F67" s="49"/>
      <c r="G67" s="51">
        <v>5</v>
      </c>
      <c r="H67" s="51">
        <v>28.9588</v>
      </c>
      <c r="I67" s="51">
        <v>7.5200000000000003E-2</v>
      </c>
      <c r="J67" s="52">
        <v>109.22</v>
      </c>
      <c r="K67" s="51">
        <v>35.326700000000002</v>
      </c>
      <c r="L67" s="51">
        <v>4.3578599999999996</v>
      </c>
      <c r="M67" s="53"/>
      <c r="N67" s="51"/>
      <c r="O67" s="54"/>
      <c r="Q67" s="51"/>
      <c r="R67" s="51"/>
      <c r="S67" s="51"/>
      <c r="T67" s="56">
        <v>49</v>
      </c>
      <c r="U67" s="56" t="s">
        <v>207</v>
      </c>
      <c r="V67" s="56">
        <v>160220.78637086879</v>
      </c>
      <c r="W67" s="56">
        <v>65.94579601148746</v>
      </c>
      <c r="X67" s="56" t="s">
        <v>44</v>
      </c>
      <c r="Y67" s="56"/>
      <c r="Z67" s="57">
        <v>24506</v>
      </c>
      <c r="AA67" s="57">
        <v>3672</v>
      </c>
      <c r="AB67" s="57">
        <v>357</v>
      </c>
    </row>
    <row r="68" spans="1:28" x14ac:dyDescent="0.25">
      <c r="A68" s="46" t="s">
        <v>35</v>
      </c>
      <c r="B68" s="46">
        <v>89</v>
      </c>
      <c r="C68" s="68">
        <v>-20.966433333333299</v>
      </c>
      <c r="D68" s="68">
        <v>178.64256666666699</v>
      </c>
      <c r="E68" s="49">
        <v>42072</v>
      </c>
      <c r="F68" s="49"/>
      <c r="G68" s="51">
        <v>12</v>
      </c>
      <c r="H68" s="51">
        <v>28.9621</v>
      </c>
      <c r="I68" s="51">
        <v>7.8799999999999995E-2</v>
      </c>
      <c r="J68" s="52">
        <v>57.265999999999998</v>
      </c>
      <c r="K68" s="51">
        <v>35.326500000000003</v>
      </c>
      <c r="L68" s="51">
        <v>4.3644999999999996</v>
      </c>
      <c r="M68" s="53"/>
      <c r="N68" s="51"/>
      <c r="O68" s="54"/>
      <c r="Q68" s="51"/>
      <c r="R68" s="51"/>
      <c r="S68" s="51"/>
      <c r="T68" s="56">
        <v>56</v>
      </c>
      <c r="U68" s="56" t="s">
        <v>207</v>
      </c>
      <c r="V68" s="56">
        <v>227332</v>
      </c>
      <c r="W68" s="56" t="s">
        <v>44</v>
      </c>
      <c r="X68" s="56" t="s">
        <v>44</v>
      </c>
      <c r="Y68" s="56" t="s">
        <v>44</v>
      </c>
      <c r="Z68" s="57">
        <v>29668</v>
      </c>
      <c r="AA68" s="57">
        <v>3886</v>
      </c>
      <c r="AB68" s="57">
        <v>2026</v>
      </c>
    </row>
    <row r="69" spans="1:28" x14ac:dyDescent="0.25">
      <c r="A69" s="46" t="s">
        <v>35</v>
      </c>
      <c r="B69" s="46">
        <v>89</v>
      </c>
      <c r="C69" s="68">
        <v>-20.966433333333299</v>
      </c>
      <c r="D69" s="68">
        <v>178.64256666666699</v>
      </c>
      <c r="E69" s="49">
        <v>42072</v>
      </c>
      <c r="F69" s="49"/>
      <c r="G69" s="51">
        <v>21</v>
      </c>
      <c r="H69" s="51">
        <v>28.606999999999999</v>
      </c>
      <c r="I69" s="51">
        <v>6.6799999999999998E-2</v>
      </c>
      <c r="J69" s="52">
        <v>32.134</v>
      </c>
      <c r="K69" s="51">
        <v>35.3324</v>
      </c>
      <c r="L69" s="51">
        <v>4.4148500000000004</v>
      </c>
      <c r="M69" s="53"/>
      <c r="N69" s="51"/>
      <c r="O69" s="54"/>
      <c r="Q69" s="51"/>
      <c r="R69" s="51"/>
      <c r="S69" s="51"/>
      <c r="T69" s="56">
        <v>329</v>
      </c>
      <c r="U69" s="56">
        <v>30</v>
      </c>
      <c r="V69" s="56">
        <v>127738.97740599979</v>
      </c>
      <c r="W69" s="56" t="s">
        <v>44</v>
      </c>
      <c r="X69" s="56" t="s">
        <v>44</v>
      </c>
      <c r="Y69" s="56" t="s">
        <v>44</v>
      </c>
      <c r="Z69" s="57">
        <v>34626</v>
      </c>
      <c r="AA69" s="57">
        <v>28861</v>
      </c>
      <c r="AB69" s="57">
        <v>4694</v>
      </c>
    </row>
    <row r="70" spans="1:28" x14ac:dyDescent="0.25">
      <c r="A70" s="46" t="s">
        <v>35</v>
      </c>
      <c r="B70" s="46">
        <v>89</v>
      </c>
      <c r="C70" s="68">
        <v>-20.966433333333299</v>
      </c>
      <c r="D70" s="68">
        <v>178.64256666666699</v>
      </c>
      <c r="E70" s="49">
        <v>42072</v>
      </c>
      <c r="F70" s="49"/>
      <c r="G70" s="51">
        <v>45</v>
      </c>
      <c r="H70" s="51">
        <v>26.1602</v>
      </c>
      <c r="I70" s="51">
        <v>7.7899999999999997E-2</v>
      </c>
      <c r="J70" s="52">
        <v>12.422000000000001</v>
      </c>
      <c r="K70" s="51">
        <v>35.581600000000002</v>
      </c>
      <c r="L70" s="51">
        <v>4.7278099999999998</v>
      </c>
      <c r="M70" s="58"/>
      <c r="N70" s="51"/>
      <c r="O70" s="59"/>
      <c r="P70" s="51"/>
      <c r="Q70" s="51"/>
      <c r="R70" s="51"/>
      <c r="S70" s="51"/>
      <c r="T70" s="56">
        <v>7617</v>
      </c>
      <c r="U70" s="56">
        <v>1283</v>
      </c>
      <c r="V70" s="56">
        <v>163509.35176673677</v>
      </c>
      <c r="W70" s="56" t="s">
        <v>207</v>
      </c>
      <c r="X70" s="56" t="s">
        <v>44</v>
      </c>
      <c r="Y70" s="56" t="s">
        <v>44</v>
      </c>
      <c r="Z70" s="57">
        <v>5467</v>
      </c>
      <c r="AA70" s="57">
        <v>1802</v>
      </c>
      <c r="AB70" s="57" t="s">
        <v>207</v>
      </c>
    </row>
    <row r="71" spans="1:28" x14ac:dyDescent="0.25">
      <c r="A71" s="46" t="s">
        <v>35</v>
      </c>
      <c r="B71" s="60">
        <v>89</v>
      </c>
      <c r="C71" s="68">
        <v>-20.966433333333299</v>
      </c>
      <c r="D71" s="68">
        <v>178.64256666666699</v>
      </c>
      <c r="E71" s="49">
        <v>42072</v>
      </c>
      <c r="F71" s="49"/>
      <c r="G71" s="51">
        <v>90</v>
      </c>
      <c r="H71" s="51">
        <v>23.107099999999999</v>
      </c>
      <c r="I71" s="51">
        <v>0.11119999999999999</v>
      </c>
      <c r="J71" s="52">
        <v>2.2442000000000002</v>
      </c>
      <c r="K71" s="51">
        <v>35.693300000000001</v>
      </c>
      <c r="L71" s="51">
        <v>4.7297000000000002</v>
      </c>
      <c r="N71" s="51"/>
      <c r="O71" s="54"/>
      <c r="Q71" s="51"/>
      <c r="R71" s="51"/>
      <c r="S71" s="51"/>
      <c r="T71" s="56">
        <v>2249</v>
      </c>
      <c r="U71" s="56">
        <v>242</v>
      </c>
      <c r="V71" s="56">
        <v>5009.6812277707877</v>
      </c>
      <c r="W71" s="56"/>
      <c r="X71" s="56" t="s">
        <v>44</v>
      </c>
      <c r="Y71" s="56"/>
      <c r="Z71" s="57" t="s">
        <v>207</v>
      </c>
      <c r="AA71" s="57" t="s">
        <v>207</v>
      </c>
      <c r="AB71" s="57" t="s">
        <v>44</v>
      </c>
    </row>
    <row r="72" spans="1:28" x14ac:dyDescent="0.25">
      <c r="A72" s="62" t="s">
        <v>35</v>
      </c>
      <c r="B72" s="62">
        <v>89</v>
      </c>
      <c r="C72" s="69">
        <v>-20.966433333333299</v>
      </c>
      <c r="D72" s="69">
        <v>178.64256666666699</v>
      </c>
      <c r="E72" s="64">
        <v>42072</v>
      </c>
      <c r="F72" s="64"/>
      <c r="G72" s="65">
        <v>131</v>
      </c>
      <c r="H72" s="65">
        <v>21.240600000000001</v>
      </c>
      <c r="I72" s="65">
        <v>0.1142</v>
      </c>
      <c r="J72" s="66">
        <v>0.23724999999999999</v>
      </c>
      <c r="K72" s="65">
        <v>35.6845</v>
      </c>
      <c r="L72" s="65">
        <v>4.4395199999999999</v>
      </c>
      <c r="M72" s="65"/>
      <c r="N72" s="65"/>
      <c r="O72" s="65"/>
      <c r="P72" s="65"/>
      <c r="Q72" s="65"/>
      <c r="R72" s="65"/>
      <c r="S72" s="65"/>
      <c r="T72" s="65" t="s">
        <v>207</v>
      </c>
      <c r="U72" s="65">
        <v>301</v>
      </c>
      <c r="V72" s="67">
        <v>2119.9292912954902</v>
      </c>
      <c r="W72" s="65"/>
      <c r="X72" s="65" t="s">
        <v>44</v>
      </c>
      <c r="Y72" s="65" t="s">
        <v>44</v>
      </c>
      <c r="Z72" s="65" t="s">
        <v>207</v>
      </c>
      <c r="AA72" s="65" t="s">
        <v>44</v>
      </c>
      <c r="AB72" s="65" t="s">
        <v>44</v>
      </c>
    </row>
    <row r="73" spans="1:28" x14ac:dyDescent="0.25">
      <c r="A73" s="46" t="s">
        <v>36</v>
      </c>
      <c r="B73" s="60">
        <v>93</v>
      </c>
      <c r="C73" s="48">
        <v>-20.447883333333301</v>
      </c>
      <c r="D73" s="48">
        <v>-178.512916666667</v>
      </c>
      <c r="E73" s="49">
        <v>42073</v>
      </c>
      <c r="F73" s="49" t="s">
        <v>519</v>
      </c>
      <c r="G73" s="61">
        <v>0</v>
      </c>
      <c r="H73" s="51"/>
      <c r="I73" s="51"/>
      <c r="J73" s="51"/>
      <c r="K73" s="51"/>
      <c r="L73" s="51"/>
      <c r="M73" s="51"/>
      <c r="N73" s="51"/>
      <c r="O73" s="51"/>
      <c r="P73" s="51"/>
      <c r="Q73" s="51"/>
      <c r="R73" s="51"/>
      <c r="S73" s="56">
        <v>910514.7025296815</v>
      </c>
      <c r="T73" s="51" t="s">
        <v>44</v>
      </c>
      <c r="U73" s="57" t="s">
        <v>44</v>
      </c>
      <c r="V73" s="56">
        <v>1137.5233155038873</v>
      </c>
      <c r="W73" s="51"/>
      <c r="X73" s="51" t="s">
        <v>44</v>
      </c>
      <c r="Y73" s="51" t="s">
        <v>44</v>
      </c>
      <c r="Z73" s="57">
        <v>4910</v>
      </c>
      <c r="AA73" s="57">
        <v>856</v>
      </c>
      <c r="AB73" s="57">
        <v>131</v>
      </c>
    </row>
    <row r="74" spans="1:28" x14ac:dyDescent="0.25">
      <c r="A74" s="46" t="s">
        <v>36</v>
      </c>
      <c r="B74" s="46">
        <v>93</v>
      </c>
      <c r="C74" s="48">
        <v>-20.447883333333301</v>
      </c>
      <c r="D74" s="48">
        <v>-178.512916666667</v>
      </c>
      <c r="E74" s="49">
        <v>42073</v>
      </c>
      <c r="F74" s="49"/>
      <c r="G74" s="51">
        <v>5</v>
      </c>
      <c r="H74" s="51">
        <v>29.6065</v>
      </c>
      <c r="I74" s="51">
        <v>2.5399999999999999E-2</v>
      </c>
      <c r="J74" s="52">
        <v>112.27</v>
      </c>
      <c r="K74" s="51">
        <v>35.1875</v>
      </c>
      <c r="L74" s="51">
        <v>4.3334799999999998</v>
      </c>
      <c r="M74" s="53">
        <v>0.01</v>
      </c>
      <c r="N74" s="51">
        <v>0</v>
      </c>
      <c r="O74" s="54">
        <v>0.01</v>
      </c>
      <c r="P74" s="19">
        <v>0.34</v>
      </c>
      <c r="Q74" s="51">
        <f>M74+N74</f>
        <v>0.01</v>
      </c>
      <c r="R74" s="51"/>
      <c r="S74" s="56">
        <v>903432.97498766473</v>
      </c>
      <c r="T74" s="51" t="s">
        <v>44</v>
      </c>
      <c r="U74" s="57" t="s">
        <v>44</v>
      </c>
      <c r="V74" s="56">
        <v>761.37048804597953</v>
      </c>
      <c r="W74" s="51"/>
      <c r="X74" s="51" t="s">
        <v>44</v>
      </c>
      <c r="Y74" s="51" t="s">
        <v>44</v>
      </c>
      <c r="Z74" s="56">
        <v>7412.0858588632673</v>
      </c>
      <c r="AA74" s="56">
        <v>7925.7836183904556</v>
      </c>
      <c r="AB74" s="56">
        <v>480.71035495050569</v>
      </c>
    </row>
    <row r="75" spans="1:28" x14ac:dyDescent="0.25">
      <c r="A75" s="46" t="s">
        <v>36</v>
      </c>
      <c r="B75" s="46">
        <v>93</v>
      </c>
      <c r="C75" s="48">
        <v>-20.447883333333301</v>
      </c>
      <c r="D75" s="48">
        <v>-178.512916666667</v>
      </c>
      <c r="E75" s="49">
        <v>42073</v>
      </c>
      <c r="F75" s="49"/>
      <c r="G75" s="51">
        <v>12</v>
      </c>
      <c r="H75" s="51">
        <v>29.5611</v>
      </c>
      <c r="I75" s="51">
        <v>2.8899999999999999E-2</v>
      </c>
      <c r="J75" s="52">
        <v>73.974999999999994</v>
      </c>
      <c r="K75" s="51">
        <v>35.183399999999999</v>
      </c>
      <c r="L75" s="51">
        <v>4.3242900000000004</v>
      </c>
      <c r="M75" s="53">
        <v>0</v>
      </c>
      <c r="N75" s="51">
        <v>0.01</v>
      </c>
      <c r="O75" s="54">
        <v>0.01</v>
      </c>
      <c r="P75" s="19">
        <v>0.31</v>
      </c>
      <c r="Q75" s="51">
        <f t="shared" ref="Q75:Q79" si="9">M75+N75</f>
        <v>0.01</v>
      </c>
      <c r="R75" s="51"/>
      <c r="S75" s="56">
        <v>711039.60029785277</v>
      </c>
      <c r="T75" s="51" t="s">
        <v>44</v>
      </c>
      <c r="U75" s="57" t="s">
        <v>44</v>
      </c>
      <c r="V75" s="56">
        <v>1054.6543482439997</v>
      </c>
      <c r="W75" s="51"/>
      <c r="X75" s="51" t="s">
        <v>44</v>
      </c>
      <c r="Y75" s="51" t="s">
        <v>44</v>
      </c>
      <c r="Z75" s="57">
        <v>13655.896882470823</v>
      </c>
      <c r="AA75" s="56">
        <v>3741.810488011482</v>
      </c>
      <c r="AB75" s="56">
        <v>1413.2988322258032</v>
      </c>
    </row>
    <row r="76" spans="1:28" x14ac:dyDescent="0.25">
      <c r="A76" s="46" t="s">
        <v>36</v>
      </c>
      <c r="B76" s="46">
        <v>93</v>
      </c>
      <c r="C76" s="48">
        <v>-20.447883333333301</v>
      </c>
      <c r="D76" s="48">
        <v>-178.512916666667</v>
      </c>
      <c r="E76" s="49">
        <v>42073</v>
      </c>
      <c r="F76" s="49"/>
      <c r="G76" s="51">
        <v>21</v>
      </c>
      <c r="H76" s="51">
        <v>29.392700000000001</v>
      </c>
      <c r="I76" s="51">
        <v>2.7400000000000001E-2</v>
      </c>
      <c r="J76" s="52">
        <v>74.316000000000003</v>
      </c>
      <c r="K76" s="51">
        <v>35.168999999999997</v>
      </c>
      <c r="L76" s="51">
        <v>4.3514499999999998</v>
      </c>
      <c r="M76" s="53">
        <v>0</v>
      </c>
      <c r="N76" s="51">
        <v>0.01</v>
      </c>
      <c r="O76" s="54">
        <v>0.01</v>
      </c>
      <c r="P76" s="19">
        <v>0.31</v>
      </c>
      <c r="Q76" s="51">
        <f t="shared" si="9"/>
        <v>0.01</v>
      </c>
      <c r="R76" s="51"/>
      <c r="S76" s="56">
        <v>397017.31696888391</v>
      </c>
      <c r="T76" s="51" t="s">
        <v>44</v>
      </c>
      <c r="U76" s="57" t="s">
        <v>44</v>
      </c>
      <c r="V76" s="56">
        <v>712.29306368794573</v>
      </c>
      <c r="W76" s="51"/>
      <c r="X76" s="51" t="s">
        <v>44</v>
      </c>
      <c r="Y76" s="51" t="s">
        <v>44</v>
      </c>
      <c r="Z76" s="57">
        <v>7930.2937893263788</v>
      </c>
      <c r="AA76" s="56">
        <v>1789.2861963958451</v>
      </c>
      <c r="AB76" s="56">
        <v>3187.8566400067193</v>
      </c>
    </row>
    <row r="77" spans="1:28" x14ac:dyDescent="0.25">
      <c r="A77" s="46" t="s">
        <v>36</v>
      </c>
      <c r="B77" s="46">
        <v>93</v>
      </c>
      <c r="C77" s="48">
        <v>-20.447883333333301</v>
      </c>
      <c r="D77" s="48">
        <v>-178.512916666667</v>
      </c>
      <c r="E77" s="49">
        <v>42073</v>
      </c>
      <c r="F77" s="49"/>
      <c r="G77" s="51">
        <v>45</v>
      </c>
      <c r="H77" s="51">
        <v>26.781600000000001</v>
      </c>
      <c r="I77" s="51">
        <v>3.8600000000000002E-2</v>
      </c>
      <c r="J77" s="52">
        <v>69.221999999999994</v>
      </c>
      <c r="K77" s="51">
        <v>35.528199999999998</v>
      </c>
      <c r="L77" s="51">
        <v>4.6636300000000004</v>
      </c>
      <c r="M77" s="58">
        <v>0.03</v>
      </c>
      <c r="N77" s="51">
        <v>0.01</v>
      </c>
      <c r="O77" s="59">
        <v>7.0000000000000007E-2</v>
      </c>
      <c r="P77" s="51">
        <v>0.73</v>
      </c>
      <c r="Q77" s="51">
        <f t="shared" si="9"/>
        <v>0.04</v>
      </c>
      <c r="R77" s="51"/>
      <c r="S77" s="56">
        <v>127081.44584181622</v>
      </c>
      <c r="T77" s="51">
        <v>1658</v>
      </c>
      <c r="U77" s="57">
        <v>122</v>
      </c>
      <c r="V77" s="56">
        <v>18421.783248018146</v>
      </c>
      <c r="W77" s="51"/>
      <c r="X77" s="51" t="s">
        <v>44</v>
      </c>
      <c r="Y77" s="51" t="s">
        <v>44</v>
      </c>
      <c r="Z77" s="57">
        <v>833.7168646739832</v>
      </c>
      <c r="AA77" s="56" t="s">
        <v>44</v>
      </c>
      <c r="AB77" s="56">
        <v>797.05254873358467</v>
      </c>
    </row>
    <row r="78" spans="1:28" x14ac:dyDescent="0.25">
      <c r="A78" s="46" t="s">
        <v>36</v>
      </c>
      <c r="B78" s="60">
        <v>93</v>
      </c>
      <c r="C78" s="48">
        <v>-20.447883333333301</v>
      </c>
      <c r="D78" s="48">
        <v>-178.512916666667</v>
      </c>
      <c r="E78" s="49">
        <v>42073</v>
      </c>
      <c r="F78" s="49"/>
      <c r="G78" s="51">
        <v>90</v>
      </c>
      <c r="H78" s="19">
        <v>24.031700000000001</v>
      </c>
      <c r="I78" s="19">
        <v>0.1173</v>
      </c>
      <c r="J78" s="70">
        <v>16.806999999999999</v>
      </c>
      <c r="K78" s="19">
        <v>35.668900000000001</v>
      </c>
      <c r="L78" s="19">
        <v>4.6043399999999997</v>
      </c>
      <c r="M78" s="19">
        <v>0.02</v>
      </c>
      <c r="N78" s="51">
        <v>0</v>
      </c>
      <c r="O78" s="54">
        <v>0.09</v>
      </c>
      <c r="P78" s="19">
        <v>0.69</v>
      </c>
      <c r="Q78" s="51">
        <f t="shared" si="9"/>
        <v>0.02</v>
      </c>
      <c r="R78" s="51"/>
      <c r="S78" s="56">
        <v>975.44383195530065</v>
      </c>
      <c r="T78" s="51">
        <v>1502</v>
      </c>
      <c r="U78" s="57">
        <v>130</v>
      </c>
      <c r="V78" s="56">
        <v>314.84781537116891</v>
      </c>
      <c r="W78" s="51"/>
      <c r="X78" s="51" t="s">
        <v>44</v>
      </c>
      <c r="Y78" s="51" t="s">
        <v>44</v>
      </c>
      <c r="Z78" s="57" t="s">
        <v>44</v>
      </c>
      <c r="AA78" s="56" t="s">
        <v>44</v>
      </c>
      <c r="AB78" s="56" t="s">
        <v>44</v>
      </c>
    </row>
    <row r="79" spans="1:28" x14ac:dyDescent="0.25">
      <c r="A79" s="62" t="s">
        <v>36</v>
      </c>
      <c r="B79" s="62">
        <v>93</v>
      </c>
      <c r="C79" s="63">
        <v>-20.447883333333301</v>
      </c>
      <c r="D79" s="63">
        <v>-178.512916666667</v>
      </c>
      <c r="E79" s="64">
        <v>42073</v>
      </c>
      <c r="F79" s="64"/>
      <c r="G79" s="65">
        <v>133</v>
      </c>
      <c r="H79" s="65">
        <v>22.524799999999999</v>
      </c>
      <c r="I79" s="65">
        <v>0.1007</v>
      </c>
      <c r="J79" s="66">
        <v>0.42403000000000002</v>
      </c>
      <c r="K79" s="65">
        <v>35.657800000000002</v>
      </c>
      <c r="L79" s="65">
        <v>4.2414199999999997</v>
      </c>
      <c r="M79" s="65">
        <v>1.41</v>
      </c>
      <c r="N79" s="65">
        <v>0.04</v>
      </c>
      <c r="O79" s="65">
        <v>0.19</v>
      </c>
      <c r="P79" s="65">
        <v>0.73</v>
      </c>
      <c r="Q79" s="65">
        <f t="shared" si="9"/>
        <v>1.45</v>
      </c>
      <c r="R79" s="65"/>
      <c r="S79" s="67" t="s">
        <v>207</v>
      </c>
      <c r="T79" s="65" t="s">
        <v>207</v>
      </c>
      <c r="U79" s="65" t="s">
        <v>207</v>
      </c>
      <c r="V79" s="67">
        <v>281.45717235444442</v>
      </c>
      <c r="W79" s="65"/>
      <c r="X79" s="65" t="s">
        <v>44</v>
      </c>
      <c r="Y79" s="65" t="s">
        <v>44</v>
      </c>
      <c r="Z79" s="65">
        <v>346</v>
      </c>
      <c r="AA79" s="65" t="s">
        <v>44</v>
      </c>
      <c r="AB79" s="65" t="s">
        <v>44</v>
      </c>
    </row>
    <row r="80" spans="1:28" x14ac:dyDescent="0.25">
      <c r="A80" s="46" t="s">
        <v>37</v>
      </c>
      <c r="B80" s="60">
        <v>97</v>
      </c>
      <c r="C80" s="48">
        <v>-19.9859166666667</v>
      </c>
      <c r="D80" s="48">
        <v>-175.66696666666701</v>
      </c>
      <c r="E80" s="49">
        <v>42074</v>
      </c>
      <c r="F80" s="49" t="s">
        <v>519</v>
      </c>
      <c r="G80" s="61">
        <v>0</v>
      </c>
      <c r="H80" s="51"/>
      <c r="I80" s="51"/>
      <c r="J80" s="51"/>
      <c r="K80" s="51"/>
      <c r="L80" s="51"/>
      <c r="M80" s="51"/>
      <c r="N80" s="51"/>
      <c r="O80" s="51"/>
      <c r="P80" s="51"/>
      <c r="Q80" s="51"/>
      <c r="R80" s="51"/>
      <c r="S80" s="56">
        <v>170748.82160939355</v>
      </c>
      <c r="T80" s="51" t="s">
        <v>44</v>
      </c>
      <c r="U80" s="57" t="s">
        <v>44</v>
      </c>
      <c r="V80" s="51">
        <v>13043</v>
      </c>
      <c r="W80" s="51"/>
      <c r="X80" s="51" t="s">
        <v>44</v>
      </c>
      <c r="Y80" s="51" t="s">
        <v>44</v>
      </c>
      <c r="Z80" s="57" t="s">
        <v>207</v>
      </c>
      <c r="AA80" s="57">
        <v>178</v>
      </c>
      <c r="AB80" s="57" t="s">
        <v>44</v>
      </c>
    </row>
    <row r="81" spans="1:28" x14ac:dyDescent="0.25">
      <c r="A81" s="46" t="s">
        <v>37</v>
      </c>
      <c r="B81" s="46">
        <v>97</v>
      </c>
      <c r="C81" s="48">
        <v>-19.9859166666667</v>
      </c>
      <c r="D81" s="48">
        <v>-175.66696666666701</v>
      </c>
      <c r="E81" s="49">
        <v>42074</v>
      </c>
      <c r="F81" s="49"/>
      <c r="G81" s="51">
        <v>5</v>
      </c>
      <c r="H81" s="51">
        <v>29.0731</v>
      </c>
      <c r="I81" s="51">
        <v>2.07E-2</v>
      </c>
      <c r="J81" s="52">
        <v>509.66</v>
      </c>
      <c r="K81" s="51">
        <v>35.408299999999997</v>
      </c>
      <c r="L81" s="51">
        <v>4.3382300000000003</v>
      </c>
      <c r="M81" s="53">
        <v>0.02</v>
      </c>
      <c r="N81" s="51">
        <v>0</v>
      </c>
      <c r="O81" s="54">
        <v>0.02</v>
      </c>
      <c r="P81" s="19">
        <v>0.55000000000000004</v>
      </c>
      <c r="Q81" s="51">
        <f>M81+N81</f>
        <v>0.02</v>
      </c>
      <c r="R81" s="51"/>
      <c r="S81" s="56">
        <v>508743.40898636391</v>
      </c>
      <c r="T81" s="51" t="s">
        <v>207</v>
      </c>
      <c r="U81" s="57" t="s">
        <v>207</v>
      </c>
      <c r="V81" s="51">
        <v>32905</v>
      </c>
      <c r="W81" s="51"/>
      <c r="X81" s="51" t="s">
        <v>44</v>
      </c>
      <c r="Y81" s="51" t="s">
        <v>44</v>
      </c>
      <c r="Z81" s="57">
        <v>6441</v>
      </c>
      <c r="AA81" s="57">
        <v>406</v>
      </c>
      <c r="AB81" s="57" t="s">
        <v>44</v>
      </c>
    </row>
    <row r="82" spans="1:28" x14ac:dyDescent="0.25">
      <c r="A82" s="46" t="s">
        <v>37</v>
      </c>
      <c r="B82" s="46">
        <v>97</v>
      </c>
      <c r="C82" s="48">
        <v>-19.9859166666667</v>
      </c>
      <c r="D82" s="48">
        <v>-175.66696666666701</v>
      </c>
      <c r="E82" s="49">
        <v>42074</v>
      </c>
      <c r="F82" s="49"/>
      <c r="G82" s="51">
        <v>12</v>
      </c>
      <c r="H82" s="51">
        <v>28.917300000000001</v>
      </c>
      <c r="I82" s="51">
        <v>3.0499999999999999E-2</v>
      </c>
      <c r="J82" s="52">
        <v>93.712000000000003</v>
      </c>
      <c r="K82" s="51">
        <v>35.421799999999998</v>
      </c>
      <c r="L82" s="51">
        <v>4.3497000000000003</v>
      </c>
      <c r="M82" s="53">
        <v>0.01</v>
      </c>
      <c r="N82" s="51">
        <v>0</v>
      </c>
      <c r="O82" s="54">
        <v>0.02</v>
      </c>
      <c r="P82" s="19">
        <v>0.56000000000000005</v>
      </c>
      <c r="Q82" s="51">
        <f t="shared" ref="Q82:Q86" si="10">M82+N82</f>
        <v>0.01</v>
      </c>
      <c r="R82" s="51"/>
      <c r="S82" s="56">
        <v>267357.22285524948</v>
      </c>
      <c r="T82" s="51" t="s">
        <v>207</v>
      </c>
      <c r="U82" s="57" t="s">
        <v>207</v>
      </c>
      <c r="V82" s="51">
        <v>10236</v>
      </c>
      <c r="W82" s="51"/>
      <c r="X82" s="51" t="s">
        <v>44</v>
      </c>
      <c r="Y82" s="51" t="s">
        <v>44</v>
      </c>
      <c r="Z82" s="57">
        <v>663</v>
      </c>
      <c r="AA82" s="57">
        <v>368</v>
      </c>
      <c r="AB82" s="57" t="s">
        <v>44</v>
      </c>
    </row>
    <row r="83" spans="1:28" x14ac:dyDescent="0.25">
      <c r="A83" s="46" t="s">
        <v>37</v>
      </c>
      <c r="B83" s="46">
        <v>97</v>
      </c>
      <c r="C83" s="48">
        <v>-19.9859166666667</v>
      </c>
      <c r="D83" s="48">
        <v>-175.66696666666701</v>
      </c>
      <c r="E83" s="49">
        <v>42074</v>
      </c>
      <c r="F83" s="49"/>
      <c r="G83" s="51">
        <v>21</v>
      </c>
      <c r="H83" s="51">
        <v>27.526900000000001</v>
      </c>
      <c r="I83" s="51">
        <v>4.2000000000000003E-2</v>
      </c>
      <c r="J83" s="52">
        <v>71.225999999999999</v>
      </c>
      <c r="K83" s="51">
        <v>35.488500000000002</v>
      </c>
      <c r="L83" s="51">
        <v>4.5432100000000002</v>
      </c>
      <c r="M83" s="53">
        <v>0.02</v>
      </c>
      <c r="N83" s="51">
        <v>0</v>
      </c>
      <c r="O83" s="54">
        <v>0.05</v>
      </c>
      <c r="P83" s="19">
        <v>0.56999999999999995</v>
      </c>
      <c r="Q83" s="51">
        <f t="shared" si="10"/>
        <v>0.02</v>
      </c>
      <c r="R83" s="51"/>
      <c r="S83" s="56">
        <v>350024.71911888296</v>
      </c>
      <c r="T83" s="51">
        <v>20</v>
      </c>
      <c r="U83" s="57" t="s">
        <v>44</v>
      </c>
      <c r="V83" s="51">
        <v>34408</v>
      </c>
      <c r="W83" s="51"/>
      <c r="X83" s="51" t="s">
        <v>44</v>
      </c>
      <c r="Y83" s="51" t="s">
        <v>44</v>
      </c>
      <c r="Z83" s="57" t="s">
        <v>44</v>
      </c>
      <c r="AA83" s="57" t="s">
        <v>207</v>
      </c>
      <c r="AB83" s="57" t="s">
        <v>44</v>
      </c>
    </row>
    <row r="84" spans="1:28" x14ac:dyDescent="0.25">
      <c r="A84" s="46" t="s">
        <v>37</v>
      </c>
      <c r="B84" s="46">
        <v>97</v>
      </c>
      <c r="C84" s="48">
        <v>-19.9859166666667</v>
      </c>
      <c r="D84" s="48">
        <v>-175.66696666666701</v>
      </c>
      <c r="E84" s="49">
        <v>42074</v>
      </c>
      <c r="F84" s="49"/>
      <c r="G84" s="51">
        <v>44</v>
      </c>
      <c r="H84" s="51">
        <v>26.763500000000001</v>
      </c>
      <c r="I84" s="51">
        <v>4.02E-2</v>
      </c>
      <c r="J84" s="52">
        <v>73.575000000000003</v>
      </c>
      <c r="K84" s="51">
        <v>35.5169</v>
      </c>
      <c r="L84" s="51">
        <v>4.54948</v>
      </c>
      <c r="M84" s="58">
        <v>0</v>
      </c>
      <c r="N84" s="51">
        <v>0</v>
      </c>
      <c r="O84" s="59">
        <v>0.04</v>
      </c>
      <c r="P84" s="51">
        <v>0.6</v>
      </c>
      <c r="Q84" s="51">
        <f t="shared" si="10"/>
        <v>0</v>
      </c>
      <c r="R84" s="51"/>
      <c r="S84" s="56">
        <v>28957.049092476449</v>
      </c>
      <c r="T84" s="51">
        <v>479</v>
      </c>
      <c r="U84" s="57">
        <v>29</v>
      </c>
      <c r="V84" s="51">
        <v>106565</v>
      </c>
      <c r="W84" s="51"/>
      <c r="X84" s="51" t="s">
        <v>44</v>
      </c>
      <c r="Y84" s="51" t="s">
        <v>44</v>
      </c>
      <c r="Z84" s="57">
        <v>1857</v>
      </c>
      <c r="AA84" s="57" t="s">
        <v>44</v>
      </c>
      <c r="AB84" s="57" t="s">
        <v>44</v>
      </c>
    </row>
    <row r="85" spans="1:28" x14ac:dyDescent="0.25">
      <c r="A85" s="46" t="s">
        <v>37</v>
      </c>
      <c r="B85" s="60">
        <v>97</v>
      </c>
      <c r="C85" s="48">
        <v>-19.9859166666667</v>
      </c>
      <c r="D85" s="48">
        <v>-175.66696666666701</v>
      </c>
      <c r="E85" s="49">
        <v>42074</v>
      </c>
      <c r="F85" s="49"/>
      <c r="G85" s="51">
        <v>90</v>
      </c>
      <c r="H85" s="51">
        <v>23.007200000000001</v>
      </c>
      <c r="I85" s="51">
        <v>0.20330000000000001</v>
      </c>
      <c r="J85" s="52">
        <v>17.712</v>
      </c>
      <c r="K85" s="51">
        <v>35.674500000000002</v>
      </c>
      <c r="L85" s="51">
        <v>4.5072799999999997</v>
      </c>
      <c r="M85" s="19">
        <v>0.05</v>
      </c>
      <c r="N85" s="51">
        <v>0</v>
      </c>
      <c r="O85" s="54">
        <v>0.14000000000000001</v>
      </c>
      <c r="P85" s="19">
        <v>0.68</v>
      </c>
      <c r="Q85" s="51">
        <f t="shared" si="10"/>
        <v>0.05</v>
      </c>
      <c r="R85" s="51"/>
      <c r="S85" s="56">
        <v>309</v>
      </c>
      <c r="T85" s="51">
        <v>493</v>
      </c>
      <c r="U85" s="57">
        <v>53</v>
      </c>
      <c r="V85" s="51">
        <v>266</v>
      </c>
      <c r="W85" s="51"/>
      <c r="X85" s="51" t="s">
        <v>44</v>
      </c>
      <c r="Y85" s="51" t="s">
        <v>44</v>
      </c>
      <c r="Z85" s="57">
        <v>3221</v>
      </c>
      <c r="AA85" s="57" t="s">
        <v>44</v>
      </c>
      <c r="AB85" s="51">
        <v>153</v>
      </c>
    </row>
    <row r="86" spans="1:28" x14ac:dyDescent="0.25">
      <c r="A86" s="62" t="s">
        <v>37</v>
      </c>
      <c r="B86" s="62">
        <v>97</v>
      </c>
      <c r="C86" s="63">
        <v>-19.9859166666667</v>
      </c>
      <c r="D86" s="63">
        <v>-175.66696666666701</v>
      </c>
      <c r="E86" s="64">
        <v>42074</v>
      </c>
      <c r="F86" s="64"/>
      <c r="G86" s="65">
        <v>135</v>
      </c>
      <c r="H86" s="65">
        <v>21.526800000000001</v>
      </c>
      <c r="I86" s="65">
        <v>5.8900000000000001E-2</v>
      </c>
      <c r="J86" s="66">
        <v>1.0286</v>
      </c>
      <c r="K86" s="65">
        <v>35.678600000000003</v>
      </c>
      <c r="L86" s="65">
        <v>4.2673399999999999</v>
      </c>
      <c r="M86" s="65">
        <v>2.4</v>
      </c>
      <c r="N86" s="65">
        <v>0.02</v>
      </c>
      <c r="O86" s="65">
        <v>0.26</v>
      </c>
      <c r="P86" s="65">
        <v>1.03</v>
      </c>
      <c r="Q86" s="65">
        <f t="shared" si="10"/>
        <v>2.42</v>
      </c>
      <c r="R86" s="65"/>
      <c r="S86" s="67">
        <v>552</v>
      </c>
      <c r="T86" s="65" t="s">
        <v>44</v>
      </c>
      <c r="U86" s="65" t="s">
        <v>44</v>
      </c>
      <c r="V86" s="65">
        <v>192</v>
      </c>
      <c r="W86" s="65"/>
      <c r="X86" s="65" t="s">
        <v>44</v>
      </c>
      <c r="Y86" s="65" t="s">
        <v>44</v>
      </c>
      <c r="Z86" s="65" t="s">
        <v>44</v>
      </c>
      <c r="AA86" s="65" t="s">
        <v>44</v>
      </c>
      <c r="AB86" s="65" t="s">
        <v>44</v>
      </c>
    </row>
    <row r="87" spans="1:28" x14ac:dyDescent="0.25">
      <c r="A87" s="46" t="s">
        <v>38</v>
      </c>
      <c r="B87" s="60">
        <v>101</v>
      </c>
      <c r="C87" s="48">
        <v>-19.503250000000001</v>
      </c>
      <c r="D87" s="48">
        <v>-172.79845</v>
      </c>
      <c r="E87" s="49">
        <v>42075</v>
      </c>
      <c r="F87" s="49" t="s">
        <v>519</v>
      </c>
      <c r="G87" s="61">
        <v>0</v>
      </c>
      <c r="H87" s="51"/>
      <c r="I87" s="51"/>
      <c r="J87" s="51"/>
      <c r="K87" s="51"/>
      <c r="L87" s="51"/>
      <c r="M87" s="51"/>
      <c r="N87" s="51"/>
      <c r="O87" s="51"/>
      <c r="P87" s="51"/>
      <c r="Q87" s="51"/>
      <c r="R87" s="51"/>
      <c r="S87" s="56">
        <v>129710.66183957344</v>
      </c>
      <c r="T87" s="51" t="s">
        <v>44</v>
      </c>
      <c r="U87" s="57" t="s">
        <v>44</v>
      </c>
      <c r="V87" s="51">
        <v>115087</v>
      </c>
      <c r="W87" s="51"/>
      <c r="X87" s="51" t="s">
        <v>44</v>
      </c>
      <c r="Y87" s="51" t="s">
        <v>44</v>
      </c>
      <c r="Z87" s="51" t="s">
        <v>44</v>
      </c>
      <c r="AA87" s="51" t="s">
        <v>44</v>
      </c>
      <c r="AB87" s="51" t="s">
        <v>44</v>
      </c>
    </row>
    <row r="88" spans="1:28" x14ac:dyDescent="0.25">
      <c r="A88" s="46" t="s">
        <v>38</v>
      </c>
      <c r="B88" s="46">
        <v>101</v>
      </c>
      <c r="C88" s="48">
        <v>-19.503250000000001</v>
      </c>
      <c r="D88" s="48">
        <v>-172.79845</v>
      </c>
      <c r="E88" s="49">
        <v>42075</v>
      </c>
      <c r="F88" s="49"/>
      <c r="G88" s="51">
        <v>4</v>
      </c>
      <c r="H88" s="51">
        <v>29.8353</v>
      </c>
      <c r="I88" s="51">
        <v>4.7300000000000002E-2</v>
      </c>
      <c r="J88" s="52">
        <v>196.11</v>
      </c>
      <c r="K88" s="51">
        <v>34.889699999999998</v>
      </c>
      <c r="L88" s="51">
        <v>4.2656999999999998</v>
      </c>
      <c r="M88" s="53">
        <v>0.04</v>
      </c>
      <c r="N88" s="51">
        <v>0</v>
      </c>
      <c r="O88" s="54">
        <v>0.08</v>
      </c>
      <c r="P88" s="19">
        <v>0.47</v>
      </c>
      <c r="Q88" s="51">
        <f>M88+N88</f>
        <v>0.04</v>
      </c>
      <c r="R88" s="51"/>
      <c r="S88" s="56">
        <v>72882.634244465618</v>
      </c>
      <c r="T88" s="51" t="s">
        <v>207</v>
      </c>
      <c r="U88" s="57" t="s">
        <v>207</v>
      </c>
      <c r="V88" s="51">
        <v>129895</v>
      </c>
      <c r="W88" s="51"/>
      <c r="X88" s="51" t="s">
        <v>44</v>
      </c>
      <c r="Y88" s="51" t="s">
        <v>44</v>
      </c>
      <c r="Z88" s="56" t="s">
        <v>44</v>
      </c>
      <c r="AA88" s="56" t="s">
        <v>44</v>
      </c>
      <c r="AB88" s="51" t="s">
        <v>44</v>
      </c>
    </row>
    <row r="89" spans="1:28" x14ac:dyDescent="0.25">
      <c r="A89" s="46" t="s">
        <v>38</v>
      </c>
      <c r="B89" s="46">
        <v>101</v>
      </c>
      <c r="C89" s="48">
        <v>-19.503250000000001</v>
      </c>
      <c r="D89" s="48">
        <v>-172.79845</v>
      </c>
      <c r="E89" s="49">
        <v>42075</v>
      </c>
      <c r="F89" s="49"/>
      <c r="G89" s="51">
        <v>11</v>
      </c>
      <c r="H89" s="51">
        <v>29.679500000000001</v>
      </c>
      <c r="I89" s="51">
        <v>4.6699999999999998E-2</v>
      </c>
      <c r="J89" s="52">
        <v>94.551000000000002</v>
      </c>
      <c r="K89" s="51">
        <v>34.948</v>
      </c>
      <c r="L89" s="51">
        <v>4.30192</v>
      </c>
      <c r="M89" s="53">
        <v>0</v>
      </c>
      <c r="N89" s="51">
        <v>0</v>
      </c>
      <c r="O89" s="54">
        <v>0.08</v>
      </c>
      <c r="P89" s="19">
        <v>0.48</v>
      </c>
      <c r="Q89" s="51">
        <f t="shared" ref="Q89:Q93" si="11">M89+N89</f>
        <v>0</v>
      </c>
      <c r="R89" s="51"/>
      <c r="S89" s="56">
        <v>175792.95914053926</v>
      </c>
      <c r="T89" s="51" t="s">
        <v>207</v>
      </c>
      <c r="U89" s="57" t="s">
        <v>44</v>
      </c>
      <c r="V89" s="51">
        <v>108798</v>
      </c>
      <c r="W89" s="51"/>
      <c r="X89" s="51" t="s">
        <v>44</v>
      </c>
      <c r="Y89" s="51" t="s">
        <v>44</v>
      </c>
      <c r="Z89" s="57">
        <v>735.13102252199792</v>
      </c>
      <c r="AA89" s="56" t="s">
        <v>207</v>
      </c>
      <c r="AB89" s="51" t="s">
        <v>44</v>
      </c>
    </row>
    <row r="90" spans="1:28" x14ac:dyDescent="0.25">
      <c r="A90" s="46" t="s">
        <v>38</v>
      </c>
      <c r="B90" s="46">
        <v>101</v>
      </c>
      <c r="C90" s="48">
        <v>-19.503250000000001</v>
      </c>
      <c r="D90" s="48">
        <v>-172.79845</v>
      </c>
      <c r="E90" s="49">
        <v>42075</v>
      </c>
      <c r="F90" s="49"/>
      <c r="G90" s="51">
        <v>19</v>
      </c>
      <c r="H90" s="51">
        <v>29.1265</v>
      </c>
      <c r="I90" s="51">
        <v>5.2400000000000002E-2</v>
      </c>
      <c r="J90" s="52">
        <v>59.262</v>
      </c>
      <c r="K90" s="51">
        <v>35.043199999999999</v>
      </c>
      <c r="L90" s="51">
        <v>4.3981000000000003</v>
      </c>
      <c r="M90" s="53">
        <v>0.05</v>
      </c>
      <c r="N90" s="51">
        <v>0</v>
      </c>
      <c r="O90" s="54">
        <v>0.06</v>
      </c>
      <c r="P90" s="19">
        <v>0.4</v>
      </c>
      <c r="Q90" s="51">
        <f t="shared" si="11"/>
        <v>0.05</v>
      </c>
      <c r="R90" s="51"/>
      <c r="S90" s="56">
        <v>459152.86014534149</v>
      </c>
      <c r="T90" s="51">
        <v>41</v>
      </c>
      <c r="U90" s="57" t="s">
        <v>44</v>
      </c>
      <c r="V90" s="51">
        <v>377466</v>
      </c>
      <c r="W90" s="51"/>
      <c r="X90" s="51" t="s">
        <v>44</v>
      </c>
      <c r="Y90" s="51" t="s">
        <v>44</v>
      </c>
      <c r="Z90" s="57" t="s">
        <v>44</v>
      </c>
      <c r="AA90" s="56">
        <v>190.84091336818221</v>
      </c>
      <c r="AB90" s="51" t="s">
        <v>44</v>
      </c>
    </row>
    <row r="91" spans="1:28" x14ac:dyDescent="0.25">
      <c r="A91" s="46" t="s">
        <v>38</v>
      </c>
      <c r="B91" s="46">
        <v>101</v>
      </c>
      <c r="C91" s="48">
        <v>-19.503250000000001</v>
      </c>
      <c r="D91" s="48">
        <v>-172.79845</v>
      </c>
      <c r="E91" s="49">
        <v>42075</v>
      </c>
      <c r="F91" s="49"/>
      <c r="G91" s="51">
        <v>45</v>
      </c>
      <c r="H91" s="51">
        <v>26.012799999999999</v>
      </c>
      <c r="I91" s="51">
        <v>0.11310000000000001</v>
      </c>
      <c r="J91" s="52">
        <v>24.858000000000001</v>
      </c>
      <c r="K91" s="51">
        <v>35.682400000000001</v>
      </c>
      <c r="L91" s="51">
        <v>4.7004999999999999</v>
      </c>
      <c r="M91" s="58">
        <v>0.01</v>
      </c>
      <c r="N91" s="51">
        <v>0</v>
      </c>
      <c r="O91" s="59">
        <v>0.06</v>
      </c>
      <c r="P91" s="51">
        <v>0.74</v>
      </c>
      <c r="Q91" s="51">
        <f t="shared" si="11"/>
        <v>0.01</v>
      </c>
      <c r="R91" s="51"/>
      <c r="S91" s="56">
        <v>294697.93497708597</v>
      </c>
      <c r="T91" s="51">
        <v>31279</v>
      </c>
      <c r="U91" s="57">
        <v>5136</v>
      </c>
      <c r="V91" s="51">
        <v>212707</v>
      </c>
      <c r="W91" s="51"/>
      <c r="X91" s="51">
        <v>2233</v>
      </c>
      <c r="Y91" s="51">
        <v>497</v>
      </c>
      <c r="Z91" s="57">
        <v>1091.1545176235509</v>
      </c>
      <c r="AA91" s="56" t="s">
        <v>207</v>
      </c>
      <c r="AB91" s="51" t="s">
        <v>44</v>
      </c>
    </row>
    <row r="92" spans="1:28" x14ac:dyDescent="0.25">
      <c r="A92" s="46" t="s">
        <v>38</v>
      </c>
      <c r="B92" s="60">
        <v>101</v>
      </c>
      <c r="C92" s="48">
        <v>-19.503250000000001</v>
      </c>
      <c r="D92" s="48">
        <v>-172.79845</v>
      </c>
      <c r="E92" s="49">
        <v>42075</v>
      </c>
      <c r="F92" s="49"/>
      <c r="G92" s="51">
        <v>85</v>
      </c>
      <c r="H92" s="51">
        <v>23.4192</v>
      </c>
      <c r="I92" s="51">
        <v>0.27260000000000001</v>
      </c>
      <c r="J92" s="52">
        <v>4.2257999999999996</v>
      </c>
      <c r="K92" s="51">
        <v>35.705199999999998</v>
      </c>
      <c r="L92" s="51">
        <v>4.3846299999999996</v>
      </c>
      <c r="M92" s="19">
        <v>0.01</v>
      </c>
      <c r="N92" s="51">
        <v>0</v>
      </c>
      <c r="O92" s="54">
        <v>0.13</v>
      </c>
      <c r="P92" s="19">
        <v>0.75</v>
      </c>
      <c r="Q92" s="51">
        <f t="shared" si="11"/>
        <v>0.01</v>
      </c>
      <c r="R92" s="51"/>
      <c r="S92" s="56" t="s">
        <v>207</v>
      </c>
      <c r="T92" s="51">
        <v>108</v>
      </c>
      <c r="U92" s="57" t="s">
        <v>207</v>
      </c>
      <c r="V92" s="51">
        <v>315</v>
      </c>
      <c r="W92" s="51"/>
      <c r="X92" s="51" t="s">
        <v>44</v>
      </c>
      <c r="Y92" s="51" t="s">
        <v>44</v>
      </c>
      <c r="Z92" s="57" t="s">
        <v>44</v>
      </c>
      <c r="AA92" s="56" t="s">
        <v>44</v>
      </c>
      <c r="AB92" s="61" t="s">
        <v>207</v>
      </c>
    </row>
    <row r="93" spans="1:28" x14ac:dyDescent="0.25">
      <c r="A93" s="62" t="s">
        <v>38</v>
      </c>
      <c r="B93" s="62">
        <v>101</v>
      </c>
      <c r="C93" s="63">
        <v>-19.503250000000001</v>
      </c>
      <c r="D93" s="63">
        <v>-172.79845</v>
      </c>
      <c r="E93" s="64">
        <v>42075</v>
      </c>
      <c r="F93" s="64"/>
      <c r="G93" s="65">
        <v>128</v>
      </c>
      <c r="H93" s="65">
        <v>21.627800000000001</v>
      </c>
      <c r="I93" s="65">
        <v>3.2199999999999999E-2</v>
      </c>
      <c r="J93" s="66">
        <v>0.37203999999999998</v>
      </c>
      <c r="K93" s="65">
        <v>35.777000000000001</v>
      </c>
      <c r="L93" s="65">
        <v>3.9214899999999999</v>
      </c>
      <c r="M93" s="65">
        <v>2.4500000000000002</v>
      </c>
      <c r="N93" s="65">
        <v>0.04</v>
      </c>
      <c r="O93" s="65">
        <v>0.27</v>
      </c>
      <c r="P93" s="65">
        <v>1.0900000000000001</v>
      </c>
      <c r="Q93" s="65">
        <f t="shared" si="11"/>
        <v>2.4900000000000002</v>
      </c>
      <c r="R93" s="65"/>
      <c r="S93" s="67" t="s">
        <v>207</v>
      </c>
      <c r="T93" s="65" t="s">
        <v>207</v>
      </c>
      <c r="U93" s="65" t="s">
        <v>207</v>
      </c>
      <c r="V93" s="65">
        <v>211</v>
      </c>
      <c r="W93" s="65"/>
      <c r="X93" s="65" t="s">
        <v>44</v>
      </c>
      <c r="Y93" s="65" t="s">
        <v>44</v>
      </c>
      <c r="Z93" s="65" t="s">
        <v>207</v>
      </c>
      <c r="AA93" s="65" t="s">
        <v>44</v>
      </c>
      <c r="AB93" s="65" t="s">
        <v>44</v>
      </c>
    </row>
    <row r="94" spans="1:28" x14ac:dyDescent="0.25">
      <c r="A94" s="46" t="s">
        <v>39</v>
      </c>
      <c r="B94" s="60">
        <v>106</v>
      </c>
      <c r="C94" s="48">
        <v>-18.2407166666667</v>
      </c>
      <c r="D94" s="48">
        <v>-170.856783333333</v>
      </c>
      <c r="E94" s="49">
        <v>42078</v>
      </c>
      <c r="F94" s="49" t="s">
        <v>519</v>
      </c>
      <c r="G94" s="61">
        <v>0</v>
      </c>
      <c r="H94" s="51"/>
      <c r="I94" s="51"/>
      <c r="J94" s="51"/>
      <c r="K94" s="51"/>
      <c r="L94" s="51"/>
      <c r="M94" s="51"/>
      <c r="N94" s="51"/>
      <c r="O94" s="51"/>
      <c r="P94" s="51"/>
      <c r="Q94" s="51"/>
      <c r="R94" s="51"/>
      <c r="S94" s="56">
        <v>288955.188740257</v>
      </c>
      <c r="T94" s="51" t="s">
        <v>44</v>
      </c>
      <c r="U94" s="57" t="s">
        <v>44</v>
      </c>
      <c r="V94" s="56">
        <v>575.57099929880076</v>
      </c>
      <c r="W94" s="51"/>
      <c r="X94" s="51" t="s">
        <v>44</v>
      </c>
      <c r="Y94" s="51" t="s">
        <v>44</v>
      </c>
      <c r="Z94" s="57">
        <v>406</v>
      </c>
      <c r="AA94" s="57">
        <v>18</v>
      </c>
      <c r="AB94" s="61" t="s">
        <v>207</v>
      </c>
    </row>
    <row r="95" spans="1:28" x14ac:dyDescent="0.25">
      <c r="A95" s="46" t="s">
        <v>39</v>
      </c>
      <c r="B95" s="46">
        <v>106</v>
      </c>
      <c r="C95" s="48">
        <v>-18.2407166666667</v>
      </c>
      <c r="D95" s="48">
        <v>-170.856783333333</v>
      </c>
      <c r="E95" s="49">
        <v>42078</v>
      </c>
      <c r="F95" s="49"/>
      <c r="G95" s="51">
        <v>5</v>
      </c>
      <c r="H95" s="51">
        <v>29.9238</v>
      </c>
      <c r="I95" s="51">
        <v>0.13159999999999999</v>
      </c>
      <c r="J95" s="51"/>
      <c r="K95" s="51">
        <v>35.676099999999998</v>
      </c>
      <c r="L95" s="51">
        <v>4.4609500000000004</v>
      </c>
      <c r="M95" s="53"/>
      <c r="N95" s="51">
        <v>0</v>
      </c>
      <c r="O95" s="54">
        <v>0.01</v>
      </c>
      <c r="P95" s="19">
        <v>0.57999999999999996</v>
      </c>
      <c r="Q95" s="51"/>
      <c r="R95" s="51"/>
      <c r="S95" s="56">
        <v>189365.54299262736</v>
      </c>
      <c r="T95" s="56" t="s">
        <v>44</v>
      </c>
      <c r="U95" s="56" t="s">
        <v>44</v>
      </c>
      <c r="V95" s="56">
        <v>254.83172613695513</v>
      </c>
      <c r="W95" s="56" t="s">
        <v>44</v>
      </c>
      <c r="X95" s="56" t="s">
        <v>44</v>
      </c>
      <c r="Y95" s="56" t="s">
        <v>44</v>
      </c>
      <c r="Z95" s="56">
        <v>404.01187510484363</v>
      </c>
      <c r="AA95" s="51" t="s">
        <v>207</v>
      </c>
      <c r="AB95" s="51" t="s">
        <v>207</v>
      </c>
    </row>
    <row r="96" spans="1:28" x14ac:dyDescent="0.25">
      <c r="A96" s="46" t="s">
        <v>39</v>
      </c>
      <c r="B96" s="46">
        <v>106</v>
      </c>
      <c r="C96" s="48">
        <v>-18.2407166666667</v>
      </c>
      <c r="D96" s="48">
        <v>-170.856783333333</v>
      </c>
      <c r="E96" s="49">
        <v>42078</v>
      </c>
      <c r="F96" s="49"/>
      <c r="G96" s="51">
        <v>7</v>
      </c>
      <c r="H96" s="51">
        <v>29.9514</v>
      </c>
      <c r="I96" s="51">
        <v>0.1168</v>
      </c>
      <c r="J96" s="51"/>
      <c r="K96" s="51">
        <v>35.103400000000001</v>
      </c>
      <c r="L96" s="51">
        <v>4.4656700000000003</v>
      </c>
      <c r="M96" s="53">
        <v>0</v>
      </c>
      <c r="N96" s="51">
        <v>0</v>
      </c>
      <c r="O96" s="54">
        <v>0.04</v>
      </c>
      <c r="P96" s="19">
        <v>0.54</v>
      </c>
      <c r="Q96" s="51">
        <f t="shared" ref="Q96:Q100" si="12">M96+N96</f>
        <v>0</v>
      </c>
      <c r="R96" s="51"/>
      <c r="S96" s="56">
        <v>292950.08108609298</v>
      </c>
      <c r="T96" s="56" t="s">
        <v>44</v>
      </c>
      <c r="U96" s="56" t="s">
        <v>44</v>
      </c>
      <c r="V96" s="56">
        <v>1349.0764178809288</v>
      </c>
      <c r="W96" s="56" t="s">
        <v>44</v>
      </c>
      <c r="X96" s="56" t="s">
        <v>44</v>
      </c>
      <c r="Y96" s="56" t="s">
        <v>44</v>
      </c>
      <c r="Z96" s="57">
        <v>585.47926365348042</v>
      </c>
      <c r="AA96" s="51" t="s">
        <v>207</v>
      </c>
      <c r="AB96" s="51" t="s">
        <v>207</v>
      </c>
    </row>
    <row r="97" spans="1:28" x14ac:dyDescent="0.25">
      <c r="A97" s="46" t="s">
        <v>39</v>
      </c>
      <c r="B97" s="46">
        <v>106</v>
      </c>
      <c r="C97" s="48">
        <v>-18.2407166666667</v>
      </c>
      <c r="D97" s="48">
        <v>-170.856783333333</v>
      </c>
      <c r="E97" s="49">
        <v>42078</v>
      </c>
      <c r="F97" s="49"/>
      <c r="G97" s="51">
        <v>12</v>
      </c>
      <c r="H97" s="51">
        <v>29.6935</v>
      </c>
      <c r="I97" s="51">
        <v>0.13869999999999999</v>
      </c>
      <c r="J97" s="51"/>
      <c r="K97" s="51">
        <v>35.040100000000002</v>
      </c>
      <c r="L97" s="51">
        <v>4.4770000000000003</v>
      </c>
      <c r="M97" s="53">
        <v>0.03</v>
      </c>
      <c r="N97" s="51">
        <v>0</v>
      </c>
      <c r="O97" s="54">
        <v>0.01</v>
      </c>
      <c r="P97" s="19">
        <v>0.5</v>
      </c>
      <c r="Q97" s="51">
        <f t="shared" si="12"/>
        <v>0.03</v>
      </c>
      <c r="R97" s="51"/>
      <c r="S97" s="56">
        <v>493287.98538835015</v>
      </c>
      <c r="T97" s="56" t="s">
        <v>44</v>
      </c>
      <c r="U97" s="56" t="s">
        <v>44</v>
      </c>
      <c r="V97" s="56">
        <v>1527.9432084519876</v>
      </c>
      <c r="W97" s="56" t="s">
        <v>44</v>
      </c>
      <c r="X97" s="56" t="s">
        <v>44</v>
      </c>
      <c r="Y97" s="56" t="s">
        <v>44</v>
      </c>
      <c r="Z97" s="57">
        <v>823.10382856634351</v>
      </c>
      <c r="AA97" s="51" t="s">
        <v>207</v>
      </c>
      <c r="AB97" s="51" t="s">
        <v>207</v>
      </c>
    </row>
    <row r="98" spans="1:28" x14ac:dyDescent="0.25">
      <c r="A98" s="46" t="s">
        <v>39</v>
      </c>
      <c r="B98" s="46">
        <v>106</v>
      </c>
      <c r="C98" s="48">
        <v>-18.2407166666667</v>
      </c>
      <c r="D98" s="48">
        <v>-170.856783333333</v>
      </c>
      <c r="E98" s="49">
        <v>42078</v>
      </c>
      <c r="F98" s="49"/>
      <c r="G98" s="51">
        <v>27</v>
      </c>
      <c r="H98" s="51">
        <v>29.686900000000001</v>
      </c>
      <c r="I98" s="51">
        <v>0.22559999999999999</v>
      </c>
      <c r="J98" s="51"/>
      <c r="K98" s="51">
        <v>35.101100000000002</v>
      </c>
      <c r="L98" s="51">
        <v>4.5201399999999996</v>
      </c>
      <c r="M98" s="58">
        <v>0.01</v>
      </c>
      <c r="N98" s="51">
        <v>0</v>
      </c>
      <c r="O98" s="59">
        <v>0.04</v>
      </c>
      <c r="P98" s="51">
        <v>0.56000000000000005</v>
      </c>
      <c r="Q98" s="51">
        <f t="shared" si="12"/>
        <v>0.01</v>
      </c>
      <c r="R98" s="51"/>
      <c r="S98" s="56">
        <v>502542.47341821063</v>
      </c>
      <c r="T98" s="56" t="s">
        <v>44</v>
      </c>
      <c r="U98" s="56" t="s">
        <v>44</v>
      </c>
      <c r="V98" s="56">
        <v>1781.1986190746034</v>
      </c>
      <c r="W98" s="56" t="s">
        <v>44</v>
      </c>
      <c r="X98" s="56" t="s">
        <v>44</v>
      </c>
      <c r="Y98" s="56" t="s">
        <v>44</v>
      </c>
      <c r="Z98" s="56">
        <v>4234.4031978310759</v>
      </c>
      <c r="AA98" s="56">
        <v>41.112826616857859</v>
      </c>
      <c r="AB98" s="51" t="s">
        <v>44</v>
      </c>
    </row>
    <row r="99" spans="1:28" x14ac:dyDescent="0.25">
      <c r="A99" s="46" t="s">
        <v>39</v>
      </c>
      <c r="B99" s="60">
        <v>106</v>
      </c>
      <c r="C99" s="48">
        <v>-18.2407166666667</v>
      </c>
      <c r="D99" s="48">
        <v>-170.856783333333</v>
      </c>
      <c r="E99" s="49">
        <v>42078</v>
      </c>
      <c r="F99" s="49"/>
      <c r="G99" s="51">
        <v>56</v>
      </c>
      <c r="H99" s="51">
        <v>25.682600000000001</v>
      </c>
      <c r="I99" s="51">
        <v>0.1096</v>
      </c>
      <c r="J99" s="51"/>
      <c r="K99" s="51">
        <v>35.689900000000002</v>
      </c>
      <c r="L99" s="51">
        <v>4.6088899999999997</v>
      </c>
      <c r="M99" s="19">
        <v>0.05</v>
      </c>
      <c r="N99" s="51">
        <v>0</v>
      </c>
      <c r="O99" s="54">
        <v>0.11</v>
      </c>
      <c r="P99" s="19">
        <v>0.63</v>
      </c>
      <c r="Q99" s="51">
        <f t="shared" si="12"/>
        <v>0.05</v>
      </c>
      <c r="R99" s="51"/>
      <c r="S99" s="56">
        <v>10460.758883260771</v>
      </c>
      <c r="T99" s="56">
        <v>12</v>
      </c>
      <c r="U99" s="56" t="s">
        <v>207</v>
      </c>
      <c r="V99" s="56">
        <v>125.70959081524083</v>
      </c>
      <c r="W99" s="56"/>
      <c r="X99" s="56" t="s">
        <v>44</v>
      </c>
      <c r="Y99" s="56" t="s">
        <v>44</v>
      </c>
      <c r="Z99" s="57">
        <v>14</v>
      </c>
      <c r="AA99" s="61" t="s">
        <v>44</v>
      </c>
      <c r="AB99" s="61" t="s">
        <v>44</v>
      </c>
    </row>
    <row r="100" spans="1:28" x14ac:dyDescent="0.25">
      <c r="A100" s="62" t="s">
        <v>39</v>
      </c>
      <c r="B100" s="62">
        <v>106</v>
      </c>
      <c r="C100" s="63">
        <v>-18.2407166666667</v>
      </c>
      <c r="D100" s="63">
        <v>-170.856783333333</v>
      </c>
      <c r="E100" s="64">
        <v>42078</v>
      </c>
      <c r="F100" s="64"/>
      <c r="G100" s="65">
        <v>82</v>
      </c>
      <c r="H100" s="65">
        <v>24.4786</v>
      </c>
      <c r="I100" s="65">
        <v>6.2399999999999997E-2</v>
      </c>
      <c r="J100" s="65"/>
      <c r="K100" s="65">
        <v>35.74</v>
      </c>
      <c r="L100" s="65">
        <v>4.5249899999999998</v>
      </c>
      <c r="M100" s="65">
        <v>0.04</v>
      </c>
      <c r="N100" s="65">
        <v>0.01</v>
      </c>
      <c r="O100" s="65">
        <v>0.21</v>
      </c>
      <c r="P100" s="65">
        <v>0.78</v>
      </c>
      <c r="Q100" s="65">
        <f t="shared" si="12"/>
        <v>0.05</v>
      </c>
      <c r="R100" s="65"/>
      <c r="S100" s="67">
        <v>682.538028311684</v>
      </c>
      <c r="T100" s="65" t="s">
        <v>44</v>
      </c>
      <c r="U100" s="65" t="s">
        <v>44</v>
      </c>
      <c r="V100" s="67">
        <v>111.27886176507756</v>
      </c>
      <c r="W100" s="65"/>
      <c r="X100" s="65" t="s">
        <v>44</v>
      </c>
      <c r="Y100" s="65" t="s">
        <v>44</v>
      </c>
      <c r="Z100" s="65" t="s">
        <v>44</v>
      </c>
      <c r="AA100" s="65" t="s">
        <v>44</v>
      </c>
      <c r="AB100" s="65" t="s">
        <v>44</v>
      </c>
    </row>
    <row r="101" spans="1:28" x14ac:dyDescent="0.25">
      <c r="A101" s="46" t="s">
        <v>40</v>
      </c>
      <c r="B101" s="60">
        <v>152</v>
      </c>
      <c r="C101" s="48">
        <v>-18.199300000000001</v>
      </c>
      <c r="D101" s="48">
        <v>-169.07265000000001</v>
      </c>
      <c r="E101" s="49">
        <v>42084</v>
      </c>
      <c r="F101" s="49" t="s">
        <v>520</v>
      </c>
      <c r="G101" s="61">
        <v>0</v>
      </c>
      <c r="H101" s="51"/>
      <c r="I101" s="51"/>
      <c r="J101" s="51"/>
      <c r="K101" s="51"/>
      <c r="L101" s="51"/>
      <c r="M101" s="51"/>
      <c r="N101" s="51"/>
      <c r="O101" s="51"/>
      <c r="P101" s="51"/>
      <c r="Q101" s="51"/>
      <c r="R101" s="51"/>
      <c r="S101" s="51"/>
      <c r="T101" s="51"/>
      <c r="U101" s="51"/>
      <c r="V101" s="51"/>
      <c r="W101" s="51"/>
      <c r="X101" s="51"/>
      <c r="Y101" s="51"/>
      <c r="Z101" s="51"/>
      <c r="AA101" s="51"/>
      <c r="AB101" s="51"/>
    </row>
    <row r="102" spans="1:28" x14ac:dyDescent="0.25">
      <c r="A102" s="46" t="s">
        <v>40</v>
      </c>
      <c r="B102" s="46">
        <v>152</v>
      </c>
      <c r="C102" s="48">
        <v>-18.199300000000001</v>
      </c>
      <c r="D102" s="48">
        <v>-169.07265000000001</v>
      </c>
      <c r="E102" s="49">
        <v>42084</v>
      </c>
      <c r="F102" s="49"/>
      <c r="G102" s="51">
        <v>5</v>
      </c>
      <c r="H102" s="51">
        <v>29.599</v>
      </c>
      <c r="I102" s="51">
        <v>1.72E-2</v>
      </c>
      <c r="J102" s="51"/>
      <c r="K102" s="51">
        <v>35.0901</v>
      </c>
      <c r="L102" s="51">
        <v>4.26159</v>
      </c>
      <c r="M102" s="53">
        <v>0</v>
      </c>
      <c r="N102" s="19">
        <v>0</v>
      </c>
      <c r="O102" s="54">
        <v>0.13</v>
      </c>
      <c r="P102" s="19">
        <v>0.77</v>
      </c>
      <c r="Q102" s="19">
        <f>M102+N102</f>
        <v>0</v>
      </c>
      <c r="R102" s="51"/>
      <c r="S102" s="56">
        <v>6408.7432257765149</v>
      </c>
      <c r="T102" s="56" t="s">
        <v>44</v>
      </c>
      <c r="U102" s="56" t="s">
        <v>44</v>
      </c>
      <c r="V102" s="56">
        <v>9095</v>
      </c>
      <c r="W102" s="56" t="s">
        <v>44</v>
      </c>
      <c r="X102" s="56" t="s">
        <v>44</v>
      </c>
      <c r="Y102" s="56" t="s">
        <v>44</v>
      </c>
      <c r="Z102" s="51" t="s">
        <v>207</v>
      </c>
      <c r="AA102" s="51" t="s">
        <v>207</v>
      </c>
      <c r="AB102" s="51" t="s">
        <v>44</v>
      </c>
    </row>
    <row r="103" spans="1:28" x14ac:dyDescent="0.25">
      <c r="A103" s="46" t="s">
        <v>40</v>
      </c>
      <c r="B103" s="46">
        <v>152</v>
      </c>
      <c r="C103" s="48">
        <v>-18.199300000000001</v>
      </c>
      <c r="D103" s="48">
        <v>-169.07265000000001</v>
      </c>
      <c r="E103" s="49">
        <v>42084</v>
      </c>
      <c r="F103" s="49"/>
      <c r="G103" s="51">
        <v>15</v>
      </c>
      <c r="H103" s="51">
        <v>29.602699999999999</v>
      </c>
      <c r="I103" s="51">
        <v>1.8800000000000001E-2</v>
      </c>
      <c r="J103" s="51"/>
      <c r="K103" s="51">
        <v>35.091099999999997</v>
      </c>
      <c r="L103" s="51">
        <v>4.2656499999999999</v>
      </c>
      <c r="M103" s="53">
        <v>0</v>
      </c>
      <c r="N103" s="51">
        <v>0</v>
      </c>
      <c r="O103" s="54">
        <v>0.14000000000000001</v>
      </c>
      <c r="P103" s="19">
        <v>0.79</v>
      </c>
      <c r="Q103" s="51">
        <f t="shared" ref="Q103:Q107" si="13">M103+N103</f>
        <v>0</v>
      </c>
      <c r="R103" s="51"/>
      <c r="S103" s="56">
        <v>51424.82336983124</v>
      </c>
      <c r="T103" s="56" t="s">
        <v>44</v>
      </c>
      <c r="U103" s="56" t="s">
        <v>44</v>
      </c>
      <c r="V103" s="56">
        <v>19649</v>
      </c>
      <c r="W103" s="56" t="s">
        <v>44</v>
      </c>
      <c r="X103" s="56" t="s">
        <v>44</v>
      </c>
      <c r="Y103" s="56" t="s">
        <v>44</v>
      </c>
      <c r="Z103" s="57" t="s">
        <v>207</v>
      </c>
      <c r="AA103" s="51" t="s">
        <v>44</v>
      </c>
      <c r="AB103" s="51" t="s">
        <v>44</v>
      </c>
    </row>
    <row r="104" spans="1:28" x14ac:dyDescent="0.25">
      <c r="A104" s="46" t="s">
        <v>40</v>
      </c>
      <c r="B104" s="46">
        <v>152</v>
      </c>
      <c r="C104" s="48">
        <v>-18.199300000000001</v>
      </c>
      <c r="D104" s="48">
        <v>-169.07265000000001</v>
      </c>
      <c r="E104" s="49">
        <v>42084</v>
      </c>
      <c r="F104" s="49"/>
      <c r="G104" s="51">
        <v>25</v>
      </c>
      <c r="H104" s="51">
        <v>29.498699999999999</v>
      </c>
      <c r="I104" s="51">
        <v>6.6E-3</v>
      </c>
      <c r="J104" s="51"/>
      <c r="K104" s="51">
        <v>35.122</v>
      </c>
      <c r="L104" s="51">
        <v>4.2877599999999996</v>
      </c>
      <c r="M104" s="53">
        <v>0.01</v>
      </c>
      <c r="N104" s="19">
        <v>0</v>
      </c>
      <c r="O104" s="54">
        <v>0.15</v>
      </c>
      <c r="P104" s="19">
        <v>0.79</v>
      </c>
      <c r="Q104" s="19">
        <f t="shared" si="13"/>
        <v>0.01</v>
      </c>
      <c r="R104" s="51"/>
      <c r="S104" s="56">
        <v>14177.453901962919</v>
      </c>
      <c r="T104" s="56" t="s">
        <v>44</v>
      </c>
      <c r="U104" s="56" t="s">
        <v>44</v>
      </c>
      <c r="V104" s="56">
        <v>9236</v>
      </c>
      <c r="W104" s="56" t="s">
        <v>44</v>
      </c>
      <c r="X104" s="56" t="s">
        <v>44</v>
      </c>
      <c r="Y104" s="56" t="s">
        <v>44</v>
      </c>
      <c r="Z104" s="57" t="s">
        <v>44</v>
      </c>
      <c r="AA104" s="51" t="s">
        <v>44</v>
      </c>
      <c r="AB104" s="51" t="s">
        <v>44</v>
      </c>
    </row>
    <row r="105" spans="1:28" x14ac:dyDescent="0.25">
      <c r="A105" s="46" t="s">
        <v>40</v>
      </c>
      <c r="B105" s="46">
        <v>152</v>
      </c>
      <c r="C105" s="48">
        <v>-18.199300000000001</v>
      </c>
      <c r="D105" s="48">
        <v>-169.07265000000001</v>
      </c>
      <c r="E105" s="49">
        <v>42084</v>
      </c>
      <c r="F105" s="49"/>
      <c r="G105" s="51">
        <v>45</v>
      </c>
      <c r="H105" s="51">
        <v>27.013500000000001</v>
      </c>
      <c r="I105" s="51">
        <v>7.7999999999999996E-3</v>
      </c>
      <c r="J105" s="51"/>
      <c r="K105" s="51">
        <v>35.648299999999999</v>
      </c>
      <c r="L105" s="51">
        <v>4.6549800000000001</v>
      </c>
      <c r="M105" s="58">
        <v>0.01</v>
      </c>
      <c r="N105" s="51">
        <v>0</v>
      </c>
      <c r="O105" s="59">
        <v>0.14000000000000001</v>
      </c>
      <c r="P105" s="51">
        <v>0.75</v>
      </c>
      <c r="Q105" s="51">
        <f t="shared" si="13"/>
        <v>0.01</v>
      </c>
      <c r="R105" s="51"/>
      <c r="S105" s="56" t="s">
        <v>44</v>
      </c>
      <c r="T105" s="56" t="s">
        <v>44</v>
      </c>
      <c r="U105" s="56" t="s">
        <v>44</v>
      </c>
      <c r="V105" s="56">
        <v>328</v>
      </c>
      <c r="W105" s="56" t="s">
        <v>44</v>
      </c>
      <c r="X105" s="56" t="s">
        <v>44</v>
      </c>
      <c r="Y105" s="56" t="s">
        <v>207</v>
      </c>
      <c r="Z105" s="56">
        <v>37.716194253131903</v>
      </c>
      <c r="AA105" s="51" t="s">
        <v>44</v>
      </c>
      <c r="AB105" s="51" t="s">
        <v>44</v>
      </c>
    </row>
    <row r="106" spans="1:28" x14ac:dyDescent="0.25">
      <c r="A106" s="46" t="s">
        <v>40</v>
      </c>
      <c r="B106" s="60">
        <v>152</v>
      </c>
      <c r="C106" s="48">
        <v>-18.199300000000001</v>
      </c>
      <c r="D106" s="48">
        <v>-169.07265000000001</v>
      </c>
      <c r="E106" s="49">
        <v>42084</v>
      </c>
      <c r="F106" s="49"/>
      <c r="G106" s="51">
        <v>65</v>
      </c>
      <c r="H106" s="51">
        <v>25.584900000000001</v>
      </c>
      <c r="I106" s="51">
        <v>2.6599999999999999E-2</v>
      </c>
      <c r="J106" s="51"/>
      <c r="K106" s="51">
        <v>35.753700000000002</v>
      </c>
      <c r="L106" s="51">
        <v>4.70235</v>
      </c>
      <c r="M106" s="19">
        <v>0.02</v>
      </c>
      <c r="N106" s="19">
        <v>0</v>
      </c>
      <c r="O106" s="54">
        <v>0.14000000000000001</v>
      </c>
      <c r="P106" s="19">
        <v>0.74</v>
      </c>
      <c r="Q106" s="19">
        <f t="shared" si="13"/>
        <v>0.02</v>
      </c>
      <c r="R106" s="51"/>
      <c r="S106" s="56" t="s">
        <v>44</v>
      </c>
      <c r="T106" s="56" t="s">
        <v>44</v>
      </c>
      <c r="U106" s="56" t="s">
        <v>44</v>
      </c>
      <c r="V106" s="56">
        <v>182</v>
      </c>
      <c r="W106" s="56"/>
      <c r="X106" s="56" t="s">
        <v>44</v>
      </c>
      <c r="Y106" s="56" t="s">
        <v>44</v>
      </c>
      <c r="Z106" s="57" t="s">
        <v>44</v>
      </c>
      <c r="AA106" s="61" t="s">
        <v>44</v>
      </c>
      <c r="AB106" s="61" t="s">
        <v>44</v>
      </c>
    </row>
    <row r="107" spans="1:28" x14ac:dyDescent="0.25">
      <c r="A107" s="62" t="s">
        <v>40</v>
      </c>
      <c r="B107" s="62">
        <v>152</v>
      </c>
      <c r="C107" s="63">
        <v>-18.199300000000001</v>
      </c>
      <c r="D107" s="63">
        <v>-169.07265000000001</v>
      </c>
      <c r="E107" s="64">
        <v>42084</v>
      </c>
      <c r="F107" s="64"/>
      <c r="G107" s="65">
        <v>85</v>
      </c>
      <c r="H107" s="65">
        <v>24.5883</v>
      </c>
      <c r="I107" s="65">
        <v>5.79E-2</v>
      </c>
      <c r="J107" s="65"/>
      <c r="K107" s="65">
        <v>35.788899999999998</v>
      </c>
      <c r="L107" s="65">
        <v>4.5993399999999998</v>
      </c>
      <c r="M107" s="65">
        <v>0.04</v>
      </c>
      <c r="N107" s="65">
        <v>0</v>
      </c>
      <c r="O107" s="65">
        <v>0.15</v>
      </c>
      <c r="P107" s="65">
        <v>0.71</v>
      </c>
      <c r="Q107" s="65">
        <f t="shared" si="13"/>
        <v>0.04</v>
      </c>
      <c r="R107" s="65"/>
      <c r="S107" s="67" t="s">
        <v>207</v>
      </c>
      <c r="T107" s="65" t="s">
        <v>44</v>
      </c>
      <c r="U107" s="65" t="s">
        <v>44</v>
      </c>
      <c r="V107" s="65">
        <v>181</v>
      </c>
      <c r="W107" s="65"/>
      <c r="X107" s="65" t="s">
        <v>44</v>
      </c>
      <c r="Y107" s="65" t="s">
        <v>44</v>
      </c>
      <c r="Z107" s="65">
        <v>76</v>
      </c>
      <c r="AA107" s="65" t="s">
        <v>44</v>
      </c>
      <c r="AB107" s="65" t="s">
        <v>44</v>
      </c>
    </row>
    <row r="108" spans="1:28" x14ac:dyDescent="0.25">
      <c r="A108" s="46" t="s">
        <v>41</v>
      </c>
      <c r="B108" s="60">
        <v>160</v>
      </c>
      <c r="C108" s="48">
        <v>-18.4270666666667</v>
      </c>
      <c r="D108" s="48">
        <v>-165.923016666667</v>
      </c>
      <c r="E108" s="49">
        <v>42086</v>
      </c>
      <c r="F108" s="49" t="s">
        <v>520</v>
      </c>
      <c r="G108" s="61">
        <v>0</v>
      </c>
      <c r="H108" s="51"/>
      <c r="I108" s="51"/>
      <c r="J108" s="51"/>
      <c r="K108" s="51"/>
      <c r="L108" s="51"/>
      <c r="M108" s="51"/>
      <c r="N108" s="51"/>
      <c r="O108" s="51"/>
      <c r="P108" s="51"/>
      <c r="Q108" s="51"/>
      <c r="R108" s="51"/>
      <c r="S108" s="56" t="s">
        <v>207</v>
      </c>
      <c r="T108" s="51" t="s">
        <v>207</v>
      </c>
      <c r="U108" s="57" t="s">
        <v>44</v>
      </c>
      <c r="V108" s="56">
        <v>4203.2342393103854</v>
      </c>
      <c r="W108" s="51"/>
      <c r="X108" s="51" t="s">
        <v>44</v>
      </c>
      <c r="Y108" s="51" t="s">
        <v>44</v>
      </c>
      <c r="Z108" s="57">
        <v>3877</v>
      </c>
      <c r="AA108" s="61">
        <v>181</v>
      </c>
      <c r="AB108" s="61">
        <v>168</v>
      </c>
    </row>
    <row r="109" spans="1:28" x14ac:dyDescent="0.25">
      <c r="A109" s="46" t="s">
        <v>41</v>
      </c>
      <c r="B109" s="46">
        <v>160</v>
      </c>
      <c r="C109" s="48">
        <v>-18.4270666666667</v>
      </c>
      <c r="D109" s="48">
        <v>-165.923016666667</v>
      </c>
      <c r="E109" s="49">
        <v>42086</v>
      </c>
      <c r="F109" s="49"/>
      <c r="G109" s="51">
        <v>6</v>
      </c>
      <c r="H109" s="51">
        <v>29.291899999999998</v>
      </c>
      <c r="I109" s="51">
        <v>1.12E-2</v>
      </c>
      <c r="J109" s="51"/>
      <c r="K109" s="51">
        <v>35.197400000000002</v>
      </c>
      <c r="L109" s="51">
        <v>4.2868199999999996</v>
      </c>
      <c r="M109" s="53">
        <v>0.02</v>
      </c>
      <c r="N109" s="51">
        <v>0</v>
      </c>
      <c r="O109" s="54">
        <v>0.28000000000000003</v>
      </c>
      <c r="P109" s="19">
        <v>0.84</v>
      </c>
      <c r="Q109" s="51">
        <f>M109+N109</f>
        <v>0.02</v>
      </c>
      <c r="R109" s="51"/>
      <c r="S109" s="56" t="s">
        <v>207</v>
      </c>
      <c r="T109" s="51" t="s">
        <v>44</v>
      </c>
      <c r="U109" s="51" t="s">
        <v>44</v>
      </c>
      <c r="V109" s="56">
        <v>3643.3580820235343</v>
      </c>
      <c r="W109" s="51" t="s">
        <v>44</v>
      </c>
      <c r="X109" s="51" t="s">
        <v>44</v>
      </c>
      <c r="Y109" s="51" t="s">
        <v>44</v>
      </c>
      <c r="Z109" s="56">
        <v>2996.619052314215</v>
      </c>
      <c r="AA109" s="56">
        <v>872.23243506314736</v>
      </c>
      <c r="AB109" s="56">
        <v>307.24824753053684</v>
      </c>
    </row>
    <row r="110" spans="1:28" x14ac:dyDescent="0.25">
      <c r="A110" s="46" t="s">
        <v>41</v>
      </c>
      <c r="B110" s="46">
        <v>160</v>
      </c>
      <c r="C110" s="48">
        <v>-18.4270666666667</v>
      </c>
      <c r="D110" s="48">
        <v>-165.923016666667</v>
      </c>
      <c r="E110" s="49">
        <v>42086</v>
      </c>
      <c r="F110" s="49"/>
      <c r="G110" s="51">
        <v>16</v>
      </c>
      <c r="H110" s="51">
        <v>29.2422</v>
      </c>
      <c r="I110" s="51">
        <v>9.5999999999999992E-3</v>
      </c>
      <c r="J110" s="51"/>
      <c r="K110" s="51">
        <v>35.209899999999998</v>
      </c>
      <c r="L110" s="51">
        <v>4.2866499999999998</v>
      </c>
      <c r="M110" s="53">
        <v>0.04</v>
      </c>
      <c r="N110" s="51">
        <v>0</v>
      </c>
      <c r="O110" s="54">
        <v>0.15</v>
      </c>
      <c r="P110" s="19">
        <v>0.82</v>
      </c>
      <c r="Q110" s="51">
        <f t="shared" ref="Q110:Q114" si="14">M110+N110</f>
        <v>0.04</v>
      </c>
      <c r="R110" s="51"/>
      <c r="S110" s="56" t="s">
        <v>207</v>
      </c>
      <c r="T110" s="56" t="s">
        <v>44</v>
      </c>
      <c r="U110" s="56" t="s">
        <v>44</v>
      </c>
      <c r="V110" s="56">
        <v>1757.1504685808766</v>
      </c>
      <c r="W110" s="51" t="s">
        <v>44</v>
      </c>
      <c r="X110" s="51" t="s">
        <v>44</v>
      </c>
      <c r="Y110" s="51" t="s">
        <v>44</v>
      </c>
      <c r="Z110" s="57">
        <v>6349.0560938854387</v>
      </c>
      <c r="AA110" s="56">
        <v>471.20206226631063</v>
      </c>
      <c r="AB110" s="56">
        <v>1005.6588758278849</v>
      </c>
    </row>
    <row r="111" spans="1:28" x14ac:dyDescent="0.25">
      <c r="A111" s="46" t="s">
        <v>41</v>
      </c>
      <c r="B111" s="46">
        <v>160</v>
      </c>
      <c r="C111" s="48">
        <v>-18.4270666666667</v>
      </c>
      <c r="D111" s="48">
        <v>-165.923016666667</v>
      </c>
      <c r="E111" s="49">
        <v>42086</v>
      </c>
      <c r="F111" s="49"/>
      <c r="G111" s="61">
        <v>27</v>
      </c>
      <c r="H111" s="51">
        <v>29.231200000000001</v>
      </c>
      <c r="I111" s="51">
        <v>8.6E-3</v>
      </c>
      <c r="J111" s="51"/>
      <c r="K111" s="51">
        <v>35.211599999999997</v>
      </c>
      <c r="L111" s="51">
        <v>4.3013700000000004</v>
      </c>
      <c r="M111" s="53">
        <v>0.02</v>
      </c>
      <c r="N111" s="51">
        <v>0</v>
      </c>
      <c r="O111" s="54">
        <v>0.16</v>
      </c>
      <c r="P111" s="19">
        <v>0.84</v>
      </c>
      <c r="Q111" s="51">
        <f t="shared" si="14"/>
        <v>0.02</v>
      </c>
      <c r="R111" s="51"/>
      <c r="S111" s="56" t="s">
        <v>207</v>
      </c>
      <c r="T111" s="56" t="s">
        <v>207</v>
      </c>
      <c r="U111" s="56" t="s">
        <v>207</v>
      </c>
      <c r="V111" s="56">
        <v>1950.7567066503366</v>
      </c>
      <c r="W111" s="57" t="s">
        <v>44</v>
      </c>
      <c r="X111" s="57" t="s">
        <v>44</v>
      </c>
      <c r="Y111" s="57" t="s">
        <v>44</v>
      </c>
      <c r="Z111" s="57">
        <v>3366.4306387768265</v>
      </c>
      <c r="AA111" s="56">
        <v>204.3443393978871</v>
      </c>
      <c r="AB111" s="56">
        <v>2031.6667643841797</v>
      </c>
    </row>
    <row r="112" spans="1:28" x14ac:dyDescent="0.25">
      <c r="A112" s="46" t="s">
        <v>41</v>
      </c>
      <c r="B112" s="46">
        <v>160</v>
      </c>
      <c r="C112" s="48">
        <v>-18.4270666666667</v>
      </c>
      <c r="D112" s="48">
        <v>-165.923016666667</v>
      </c>
      <c r="E112" s="49">
        <v>42086</v>
      </c>
      <c r="F112" s="49"/>
      <c r="G112" s="51">
        <v>60</v>
      </c>
      <c r="H112" s="51">
        <v>26.999600000000001</v>
      </c>
      <c r="I112" s="51">
        <v>2.8400000000000002E-2</v>
      </c>
      <c r="J112" s="51"/>
      <c r="K112" s="51">
        <v>35.577300000000001</v>
      </c>
      <c r="L112" s="51">
        <v>4.7578300000000002</v>
      </c>
      <c r="M112" s="58">
        <v>0.05</v>
      </c>
      <c r="N112" s="51">
        <v>0</v>
      </c>
      <c r="O112" s="59">
        <v>0.13</v>
      </c>
      <c r="P112" s="51">
        <v>0.94</v>
      </c>
      <c r="Q112" s="51">
        <f t="shared" si="14"/>
        <v>0.05</v>
      </c>
      <c r="R112" s="51"/>
      <c r="S112" s="56">
        <v>743</v>
      </c>
      <c r="T112" s="56">
        <v>31978</v>
      </c>
      <c r="U112" s="56">
        <v>85336</v>
      </c>
      <c r="V112" s="56">
        <v>578548.93725907162</v>
      </c>
      <c r="W112" s="51" t="s">
        <v>44</v>
      </c>
      <c r="X112" s="51">
        <v>6187</v>
      </c>
      <c r="Y112" s="51">
        <v>3358</v>
      </c>
      <c r="Z112" s="56">
        <v>421.32739158880975</v>
      </c>
      <c r="AA112" s="56" t="s">
        <v>207</v>
      </c>
      <c r="AB112" s="56">
        <v>624.56124341671216</v>
      </c>
    </row>
    <row r="113" spans="1:28" x14ac:dyDescent="0.25">
      <c r="A113" s="46" t="s">
        <v>41</v>
      </c>
      <c r="B113" s="60">
        <v>160</v>
      </c>
      <c r="C113" s="48">
        <v>-18.4270666666667</v>
      </c>
      <c r="D113" s="48">
        <v>-165.923016666667</v>
      </c>
      <c r="E113" s="49">
        <v>42086</v>
      </c>
      <c r="F113" s="49"/>
      <c r="G113" s="61">
        <v>120</v>
      </c>
      <c r="H113" s="51">
        <v>23.088699999999999</v>
      </c>
      <c r="I113" s="51">
        <v>0.1046</v>
      </c>
      <c r="J113" s="51"/>
      <c r="K113" s="51">
        <v>35.784700000000001</v>
      </c>
      <c r="L113" s="51">
        <v>4.4894100000000003</v>
      </c>
      <c r="M113" s="19">
        <v>0.03</v>
      </c>
      <c r="N113" s="51">
        <v>0</v>
      </c>
      <c r="O113" s="54">
        <v>0.19</v>
      </c>
      <c r="P113" s="19">
        <v>0.77</v>
      </c>
      <c r="Q113" s="51">
        <f t="shared" si="14"/>
        <v>0.03</v>
      </c>
      <c r="R113" s="51"/>
      <c r="S113" s="51"/>
      <c r="T113" s="56" t="s">
        <v>207</v>
      </c>
      <c r="U113" s="56" t="s">
        <v>44</v>
      </c>
      <c r="V113" s="56">
        <v>337.76291192319729</v>
      </c>
      <c r="W113" s="57"/>
      <c r="X113" s="57" t="s">
        <v>44</v>
      </c>
      <c r="Y113" s="57" t="s">
        <v>44</v>
      </c>
      <c r="Z113" s="57" t="s">
        <v>44</v>
      </c>
      <c r="AA113" s="56" t="s">
        <v>44</v>
      </c>
      <c r="AB113" s="56" t="s">
        <v>44</v>
      </c>
    </row>
    <row r="114" spans="1:28" x14ac:dyDescent="0.25">
      <c r="A114" s="62" t="s">
        <v>41</v>
      </c>
      <c r="B114" s="62">
        <v>160</v>
      </c>
      <c r="C114" s="63">
        <v>-18.4270666666667</v>
      </c>
      <c r="D114" s="63">
        <v>-165.923016666667</v>
      </c>
      <c r="E114" s="64">
        <v>42086</v>
      </c>
      <c r="F114" s="64"/>
      <c r="G114" s="65">
        <v>180</v>
      </c>
      <c r="H114" s="65">
        <v>21.238299999999999</v>
      </c>
      <c r="I114" s="65">
        <v>5.1499999999999997E-2</v>
      </c>
      <c r="J114" s="65"/>
      <c r="K114" s="65">
        <v>35.869399999999999</v>
      </c>
      <c r="L114" s="65">
        <v>3.8680400000000001</v>
      </c>
      <c r="M114" s="65">
        <v>3.21</v>
      </c>
      <c r="N114" s="65">
        <v>0.02</v>
      </c>
      <c r="O114" s="65"/>
      <c r="P114" s="65">
        <v>0.91</v>
      </c>
      <c r="Q114" s="65">
        <f t="shared" si="14"/>
        <v>3.23</v>
      </c>
      <c r="R114" s="65"/>
      <c r="S114" s="65"/>
      <c r="T114" s="65" t="s">
        <v>44</v>
      </c>
      <c r="U114" s="65" t="s">
        <v>44</v>
      </c>
      <c r="V114" s="67" t="s">
        <v>207</v>
      </c>
      <c r="W114" s="65"/>
      <c r="X114" s="65" t="s">
        <v>44</v>
      </c>
      <c r="Y114" s="65" t="s">
        <v>44</v>
      </c>
      <c r="Z114" s="65" t="s">
        <v>44</v>
      </c>
      <c r="AA114" s="65" t="s">
        <v>44</v>
      </c>
      <c r="AB114" s="65" t="s">
        <v>44</v>
      </c>
    </row>
    <row r="115" spans="1:28" x14ac:dyDescent="0.25">
      <c r="A115" s="46" t="s">
        <v>42</v>
      </c>
      <c r="B115" s="60">
        <v>208</v>
      </c>
      <c r="C115" s="48">
        <v>-18.409316666666701</v>
      </c>
      <c r="D115" s="48">
        <v>-162.99778333333299</v>
      </c>
      <c r="E115" s="49">
        <v>42092</v>
      </c>
      <c r="F115" s="49" t="s">
        <v>520</v>
      </c>
      <c r="G115" s="61">
        <v>0</v>
      </c>
      <c r="H115" s="51"/>
      <c r="I115" s="51"/>
      <c r="J115" s="51"/>
      <c r="K115" s="51"/>
      <c r="L115" s="51"/>
      <c r="M115" s="51"/>
      <c r="N115" s="51"/>
      <c r="O115" s="51"/>
      <c r="P115" s="51"/>
      <c r="Q115" s="51"/>
      <c r="R115" s="51"/>
      <c r="S115" s="51" t="s">
        <v>44</v>
      </c>
      <c r="T115" s="51" t="s">
        <v>44</v>
      </c>
      <c r="U115" s="57" t="s">
        <v>44</v>
      </c>
      <c r="V115" s="51">
        <v>349</v>
      </c>
      <c r="W115" s="51"/>
      <c r="X115" s="51" t="s">
        <v>44</v>
      </c>
      <c r="Y115" s="51" t="s">
        <v>44</v>
      </c>
      <c r="Z115" s="57" t="s">
        <v>207</v>
      </c>
      <c r="AA115" s="57" t="s">
        <v>44</v>
      </c>
      <c r="AB115" s="57" t="s">
        <v>44</v>
      </c>
    </row>
    <row r="116" spans="1:28" x14ac:dyDescent="0.25">
      <c r="A116" s="46" t="s">
        <v>42</v>
      </c>
      <c r="B116" s="46">
        <v>208</v>
      </c>
      <c r="C116" s="48">
        <v>-18.409316666666701</v>
      </c>
      <c r="D116" s="48">
        <v>-162.99778333333299</v>
      </c>
      <c r="E116" s="49">
        <v>42092</v>
      </c>
      <c r="F116" s="49"/>
      <c r="G116" s="51">
        <v>5</v>
      </c>
      <c r="H116" s="51">
        <v>29.262899999999998</v>
      </c>
      <c r="I116" s="51">
        <v>1.32E-2</v>
      </c>
      <c r="J116" s="52">
        <v>72.542000000000002</v>
      </c>
      <c r="K116" s="51">
        <v>34.991500000000002</v>
      </c>
      <c r="L116" s="51">
        <v>4.2839600000000004</v>
      </c>
      <c r="M116" s="53">
        <v>0.02</v>
      </c>
      <c r="N116" s="51">
        <v>0</v>
      </c>
      <c r="O116" s="54">
        <v>0.14000000000000001</v>
      </c>
      <c r="P116" s="19">
        <v>0.77</v>
      </c>
      <c r="Q116" s="51">
        <f>M116+N116</f>
        <v>0.02</v>
      </c>
      <c r="R116" s="51"/>
      <c r="S116" s="51" t="s">
        <v>44</v>
      </c>
      <c r="T116" s="51" t="s">
        <v>44</v>
      </c>
      <c r="U116" s="57" t="s">
        <v>44</v>
      </c>
      <c r="V116" s="56" t="s">
        <v>44</v>
      </c>
      <c r="W116" s="51"/>
      <c r="X116" s="51" t="s">
        <v>44</v>
      </c>
      <c r="Y116" s="51" t="s">
        <v>44</v>
      </c>
      <c r="Z116" s="51" t="s">
        <v>44</v>
      </c>
      <c r="AA116" s="51" t="s">
        <v>44</v>
      </c>
      <c r="AB116" s="51" t="s">
        <v>44</v>
      </c>
    </row>
    <row r="117" spans="1:28" x14ac:dyDescent="0.25">
      <c r="A117" s="46" t="s">
        <v>42</v>
      </c>
      <c r="B117" s="46">
        <v>208</v>
      </c>
      <c r="C117" s="48">
        <v>-18.409316666666701</v>
      </c>
      <c r="D117" s="48">
        <v>-162.99778333333299</v>
      </c>
      <c r="E117" s="49">
        <v>42092</v>
      </c>
      <c r="F117" s="49"/>
      <c r="G117" s="61">
        <v>15</v>
      </c>
      <c r="H117" s="51">
        <v>29.2027</v>
      </c>
      <c r="I117" s="51">
        <v>1.23E-2</v>
      </c>
      <c r="J117" s="52">
        <v>43.756</v>
      </c>
      <c r="K117" s="51">
        <v>34.992400000000004</v>
      </c>
      <c r="L117" s="51">
        <v>4.2854099999999997</v>
      </c>
      <c r="M117" s="53">
        <v>0.02</v>
      </c>
      <c r="N117" s="51">
        <v>0</v>
      </c>
      <c r="O117" s="54">
        <v>0.15</v>
      </c>
      <c r="P117" s="19">
        <v>0.79</v>
      </c>
      <c r="Q117" s="51">
        <f t="shared" ref="Q117:Q121" si="15">M117+N117</f>
        <v>0.02</v>
      </c>
      <c r="R117" s="51"/>
      <c r="S117" s="51" t="s">
        <v>44</v>
      </c>
      <c r="T117" s="57" t="s">
        <v>44</v>
      </c>
      <c r="U117" s="57" t="s">
        <v>44</v>
      </c>
      <c r="V117" s="56" t="s">
        <v>207</v>
      </c>
      <c r="W117" s="61"/>
      <c r="X117" s="61" t="s">
        <v>44</v>
      </c>
      <c r="Y117" s="61" t="s">
        <v>44</v>
      </c>
      <c r="Z117" s="51" t="s">
        <v>207</v>
      </c>
      <c r="AA117" s="51" t="s">
        <v>44</v>
      </c>
      <c r="AB117" s="51" t="s">
        <v>44</v>
      </c>
    </row>
    <row r="118" spans="1:28" x14ac:dyDescent="0.25">
      <c r="A118" s="46" t="s">
        <v>42</v>
      </c>
      <c r="B118" s="46">
        <v>208</v>
      </c>
      <c r="C118" s="48">
        <v>-18.409316666666701</v>
      </c>
      <c r="D118" s="48">
        <v>-162.99778333333299</v>
      </c>
      <c r="E118" s="49">
        <v>42092</v>
      </c>
      <c r="F118" s="49"/>
      <c r="G118" s="61">
        <v>25</v>
      </c>
      <c r="H118" s="51">
        <v>29.170200000000001</v>
      </c>
      <c r="I118" s="51">
        <v>7.9000000000000008E-3</v>
      </c>
      <c r="J118" s="52">
        <v>47.350999999999999</v>
      </c>
      <c r="K118" s="51">
        <v>35.005800000000001</v>
      </c>
      <c r="L118" s="51">
        <v>4.29819</v>
      </c>
      <c r="M118" s="53"/>
      <c r="N118" s="51">
        <v>0</v>
      </c>
      <c r="O118" s="54">
        <v>0.15</v>
      </c>
      <c r="P118" s="19">
        <v>0.79</v>
      </c>
      <c r="Q118" s="51"/>
      <c r="R118" s="51"/>
      <c r="S118" s="51" t="s">
        <v>207</v>
      </c>
      <c r="T118" s="57" t="s">
        <v>44</v>
      </c>
      <c r="U118" s="57" t="s">
        <v>44</v>
      </c>
      <c r="V118" s="56">
        <v>247</v>
      </c>
      <c r="W118" s="61"/>
      <c r="X118" s="61" t="s">
        <v>44</v>
      </c>
      <c r="Y118" s="61" t="s">
        <v>44</v>
      </c>
      <c r="Z118" s="51" t="s">
        <v>44</v>
      </c>
      <c r="AA118" s="51" t="s">
        <v>207</v>
      </c>
      <c r="AB118" s="51" t="s">
        <v>44</v>
      </c>
    </row>
    <row r="119" spans="1:28" x14ac:dyDescent="0.25">
      <c r="A119" s="46" t="s">
        <v>42</v>
      </c>
      <c r="B119" s="46">
        <v>208</v>
      </c>
      <c r="C119" s="48">
        <v>-18.409316666666701</v>
      </c>
      <c r="D119" s="48">
        <v>-162.99778333333299</v>
      </c>
      <c r="E119" s="49">
        <v>42092</v>
      </c>
      <c r="F119" s="49"/>
      <c r="G119" s="51">
        <v>56</v>
      </c>
      <c r="H119" s="51">
        <v>27.291</v>
      </c>
      <c r="I119" s="51">
        <v>2.6700000000000002E-2</v>
      </c>
      <c r="J119" s="52">
        <v>92.695999999999998</v>
      </c>
      <c r="K119" s="51">
        <v>35.689100000000003</v>
      </c>
      <c r="L119" s="51">
        <v>4.62744</v>
      </c>
      <c r="M119" s="58">
        <v>0.01</v>
      </c>
      <c r="N119" s="51">
        <v>0</v>
      </c>
      <c r="O119" s="59">
        <v>0.14000000000000001</v>
      </c>
      <c r="P119" s="51">
        <v>0.78</v>
      </c>
      <c r="Q119" s="51">
        <f t="shared" si="15"/>
        <v>0.01</v>
      </c>
      <c r="R119" s="51"/>
      <c r="S119" s="51" t="s">
        <v>44</v>
      </c>
      <c r="T119" s="51" t="s">
        <v>44</v>
      </c>
      <c r="U119" s="57" t="s">
        <v>44</v>
      </c>
      <c r="V119" s="56" t="s">
        <v>207</v>
      </c>
      <c r="W119" s="51"/>
      <c r="X119" s="51" t="s">
        <v>44</v>
      </c>
      <c r="Y119" s="51" t="s">
        <v>44</v>
      </c>
      <c r="Z119" s="56">
        <v>27.814834092902533</v>
      </c>
      <c r="AA119" s="51" t="s">
        <v>207</v>
      </c>
      <c r="AB119" s="51" t="s">
        <v>44</v>
      </c>
    </row>
    <row r="120" spans="1:28" x14ac:dyDescent="0.25">
      <c r="A120" s="46" t="s">
        <v>42</v>
      </c>
      <c r="B120" s="60">
        <v>208</v>
      </c>
      <c r="C120" s="48">
        <v>-18.409316666666701</v>
      </c>
      <c r="D120" s="48">
        <v>-162.99778333333299</v>
      </c>
      <c r="E120" s="49">
        <v>42092</v>
      </c>
      <c r="F120" s="49"/>
      <c r="G120" s="61">
        <v>110</v>
      </c>
      <c r="H120" s="51">
        <v>24.205200000000001</v>
      </c>
      <c r="I120" s="51">
        <v>8.2400000000000001E-2</v>
      </c>
      <c r="J120" s="52">
        <v>11.622999999999999</v>
      </c>
      <c r="K120" s="51">
        <v>35.863599999999998</v>
      </c>
      <c r="L120" s="51">
        <v>4.4828900000000003</v>
      </c>
      <c r="M120" s="19">
        <v>0.04</v>
      </c>
      <c r="N120" s="51">
        <v>0</v>
      </c>
      <c r="O120" s="54">
        <v>0.14000000000000001</v>
      </c>
      <c r="P120" s="19">
        <v>0.76</v>
      </c>
      <c r="Q120" s="51">
        <f t="shared" si="15"/>
        <v>0.04</v>
      </c>
      <c r="R120" s="51"/>
      <c r="S120" s="51" t="s">
        <v>44</v>
      </c>
      <c r="T120" s="57" t="s">
        <v>44</v>
      </c>
      <c r="U120" s="57" t="s">
        <v>44</v>
      </c>
      <c r="V120" s="56">
        <v>183</v>
      </c>
      <c r="W120" s="61"/>
      <c r="X120" s="61" t="s">
        <v>44</v>
      </c>
      <c r="Y120" s="61" t="s">
        <v>44</v>
      </c>
      <c r="Z120" s="61">
        <v>106</v>
      </c>
      <c r="AA120" s="61" t="s">
        <v>207</v>
      </c>
      <c r="AB120" s="61" t="s">
        <v>44</v>
      </c>
    </row>
    <row r="121" spans="1:28" x14ac:dyDescent="0.25">
      <c r="A121" s="62" t="s">
        <v>42</v>
      </c>
      <c r="B121" s="62">
        <v>208</v>
      </c>
      <c r="C121" s="63">
        <v>-18.409316666666701</v>
      </c>
      <c r="D121" s="63">
        <v>-162.99778333333299</v>
      </c>
      <c r="E121" s="64">
        <v>42092</v>
      </c>
      <c r="F121" s="64"/>
      <c r="G121" s="65">
        <v>165</v>
      </c>
      <c r="H121" s="65">
        <v>22.360499999999998</v>
      </c>
      <c r="I121" s="65">
        <v>8.4000000000000005E-2</v>
      </c>
      <c r="J121" s="66">
        <v>1.4369000000000001</v>
      </c>
      <c r="K121" s="65">
        <v>35.916600000000003</v>
      </c>
      <c r="L121" s="65">
        <v>3.9905599999999999</v>
      </c>
      <c r="M121" s="65">
        <v>0.62</v>
      </c>
      <c r="N121" s="65">
        <v>0.14000000000000001</v>
      </c>
      <c r="O121" s="65">
        <v>0.23</v>
      </c>
      <c r="P121" s="65">
        <v>0.79</v>
      </c>
      <c r="Q121" s="65">
        <f t="shared" si="15"/>
        <v>0.76</v>
      </c>
      <c r="R121" s="65"/>
      <c r="S121" s="65" t="s">
        <v>44</v>
      </c>
      <c r="T121" s="65" t="s">
        <v>44</v>
      </c>
      <c r="U121" s="65" t="s">
        <v>44</v>
      </c>
      <c r="V121" s="65" t="s">
        <v>207</v>
      </c>
      <c r="W121" s="65"/>
      <c r="X121" s="65" t="s">
        <v>44</v>
      </c>
      <c r="Y121" s="65" t="s">
        <v>44</v>
      </c>
      <c r="Z121" s="65" t="s">
        <v>44</v>
      </c>
      <c r="AA121" s="65" t="s">
        <v>44</v>
      </c>
      <c r="AB121" s="65" t="s">
        <v>44</v>
      </c>
    </row>
    <row r="122" spans="1:28" x14ac:dyDescent="0.25">
      <c r="A122" s="46" t="s">
        <v>43</v>
      </c>
      <c r="B122" s="60">
        <v>211</v>
      </c>
      <c r="C122" s="48">
        <v>-18.266783333333301</v>
      </c>
      <c r="D122" s="48">
        <v>-160.000116666667</v>
      </c>
      <c r="E122" s="49">
        <v>42093</v>
      </c>
      <c r="F122" s="49" t="s">
        <v>520</v>
      </c>
      <c r="G122" s="61">
        <v>0</v>
      </c>
      <c r="H122" s="51"/>
      <c r="I122" s="51"/>
      <c r="J122" s="51"/>
      <c r="K122" s="51"/>
      <c r="L122" s="51"/>
      <c r="M122" s="51"/>
      <c r="N122" s="51"/>
      <c r="O122" s="51"/>
      <c r="P122" s="51"/>
      <c r="Q122" s="51"/>
      <c r="R122" s="51"/>
      <c r="S122" s="51" t="s">
        <v>44</v>
      </c>
      <c r="T122" s="51" t="s">
        <v>44</v>
      </c>
      <c r="U122" s="57" t="s">
        <v>44</v>
      </c>
      <c r="V122" s="51">
        <v>180</v>
      </c>
      <c r="W122" s="51"/>
      <c r="X122" s="51" t="s">
        <v>44</v>
      </c>
      <c r="Y122" s="51" t="s">
        <v>44</v>
      </c>
      <c r="Z122" s="61" t="s">
        <v>44</v>
      </c>
      <c r="AA122" s="61" t="s">
        <v>44</v>
      </c>
      <c r="AB122" s="61" t="s">
        <v>44</v>
      </c>
    </row>
    <row r="123" spans="1:28" x14ac:dyDescent="0.25">
      <c r="A123" s="46" t="s">
        <v>43</v>
      </c>
      <c r="B123" s="46">
        <v>211</v>
      </c>
      <c r="C123" s="48">
        <v>-18.266783333333301</v>
      </c>
      <c r="D123" s="48">
        <v>-160.000116666667</v>
      </c>
      <c r="E123" s="49">
        <v>42093</v>
      </c>
      <c r="F123" s="49"/>
      <c r="G123" s="51">
        <v>6</v>
      </c>
      <c r="H123" s="51">
        <v>29.209599999999998</v>
      </c>
      <c r="I123" s="51">
        <v>9.7999999999999997E-3</v>
      </c>
      <c r="J123" s="52">
        <v>373.42</v>
      </c>
      <c r="K123" s="51">
        <v>35.191699999999997</v>
      </c>
      <c r="L123" s="51">
        <v>4.2882400000000001</v>
      </c>
      <c r="M123" s="51">
        <v>0.01</v>
      </c>
      <c r="N123" s="51">
        <v>0</v>
      </c>
      <c r="O123" s="51">
        <v>0.17</v>
      </c>
      <c r="P123" s="19">
        <v>0.77</v>
      </c>
      <c r="Q123" s="51">
        <f>M123+N123</f>
        <v>0.01</v>
      </c>
      <c r="R123" s="51"/>
      <c r="S123" s="51" t="s">
        <v>207</v>
      </c>
      <c r="T123" s="51" t="s">
        <v>44</v>
      </c>
      <c r="U123" s="51" t="s">
        <v>44</v>
      </c>
      <c r="V123" s="56">
        <v>122</v>
      </c>
      <c r="W123" s="51" t="s">
        <v>44</v>
      </c>
      <c r="X123" s="51" t="s">
        <v>44</v>
      </c>
      <c r="Y123" s="51" t="s">
        <v>44</v>
      </c>
      <c r="Z123" s="61" t="s">
        <v>44</v>
      </c>
      <c r="AA123" s="61" t="s">
        <v>44</v>
      </c>
      <c r="AB123" s="61" t="s">
        <v>44</v>
      </c>
    </row>
    <row r="124" spans="1:28" x14ac:dyDescent="0.25">
      <c r="A124" s="46" t="s">
        <v>43</v>
      </c>
      <c r="B124" s="46">
        <v>211</v>
      </c>
      <c r="C124" s="48">
        <v>-18.266783333333301</v>
      </c>
      <c r="D124" s="48">
        <v>-160.000116666667</v>
      </c>
      <c r="E124" s="49">
        <v>42093</v>
      </c>
      <c r="F124" s="49"/>
      <c r="G124" s="61">
        <v>16</v>
      </c>
      <c r="H124" s="51">
        <v>29.240200000000002</v>
      </c>
      <c r="I124" s="51">
        <v>7.4999999999999997E-3</v>
      </c>
      <c r="J124" s="52">
        <v>174</v>
      </c>
      <c r="K124" s="51">
        <v>35.262</v>
      </c>
      <c r="L124" s="51">
        <v>4.2735900000000004</v>
      </c>
      <c r="M124" s="51"/>
      <c r="N124" s="51">
        <v>0</v>
      </c>
      <c r="O124" s="51">
        <v>0.17</v>
      </c>
      <c r="P124" s="19">
        <v>0.81</v>
      </c>
      <c r="Q124" s="51"/>
      <c r="R124" s="51"/>
      <c r="S124" s="51" t="s">
        <v>44</v>
      </c>
      <c r="T124" s="51" t="s">
        <v>44</v>
      </c>
      <c r="U124" s="51" t="s">
        <v>44</v>
      </c>
      <c r="V124" s="56" t="s">
        <v>207</v>
      </c>
      <c r="W124" s="51" t="s">
        <v>44</v>
      </c>
      <c r="X124" s="51" t="s">
        <v>44</v>
      </c>
      <c r="Y124" s="51" t="s">
        <v>44</v>
      </c>
      <c r="Z124" s="61" t="s">
        <v>44</v>
      </c>
      <c r="AA124" s="61" t="s">
        <v>44</v>
      </c>
      <c r="AB124" s="61" t="s">
        <v>44</v>
      </c>
    </row>
    <row r="125" spans="1:28" x14ac:dyDescent="0.25">
      <c r="A125" s="46" t="s">
        <v>43</v>
      </c>
      <c r="B125" s="46">
        <v>211</v>
      </c>
      <c r="C125" s="48">
        <v>-18.266783333333301</v>
      </c>
      <c r="D125" s="48">
        <v>-160.000116666667</v>
      </c>
      <c r="E125" s="49">
        <v>42093</v>
      </c>
      <c r="F125" s="49"/>
      <c r="G125" s="61">
        <v>26</v>
      </c>
      <c r="H125" s="51">
        <v>29.235399999999998</v>
      </c>
      <c r="I125" s="51">
        <v>2.35E-2</v>
      </c>
      <c r="J125" s="52">
        <v>139.84</v>
      </c>
      <c r="K125" s="51">
        <v>35.261899999999997</v>
      </c>
      <c r="L125" s="51">
        <v>4.2889699999999999</v>
      </c>
      <c r="M125" s="51">
        <v>0.03</v>
      </c>
      <c r="N125" s="51">
        <v>0</v>
      </c>
      <c r="O125" s="51">
        <v>0.16</v>
      </c>
      <c r="P125" s="19">
        <v>0.81</v>
      </c>
      <c r="Q125" s="51">
        <f t="shared" ref="Q125:Q128" si="16">M125+N125</f>
        <v>0.03</v>
      </c>
      <c r="R125" s="51"/>
      <c r="S125" s="51" t="s">
        <v>207</v>
      </c>
      <c r="T125" s="51" t="s">
        <v>44</v>
      </c>
      <c r="U125" s="51" t="s">
        <v>44</v>
      </c>
      <c r="V125" s="56">
        <v>470</v>
      </c>
      <c r="W125" s="51" t="s">
        <v>44</v>
      </c>
      <c r="X125" s="51" t="s">
        <v>44</v>
      </c>
      <c r="Y125" s="51" t="s">
        <v>44</v>
      </c>
      <c r="Z125" s="61" t="s">
        <v>44</v>
      </c>
      <c r="AA125" s="61" t="s">
        <v>44</v>
      </c>
      <c r="AB125" s="61" t="s">
        <v>44</v>
      </c>
    </row>
    <row r="126" spans="1:28" x14ac:dyDescent="0.25">
      <c r="A126" s="46" t="s">
        <v>43</v>
      </c>
      <c r="B126" s="46">
        <v>211</v>
      </c>
      <c r="C126" s="48">
        <v>-18.266783333333301</v>
      </c>
      <c r="D126" s="48">
        <v>-160.000116666667</v>
      </c>
      <c r="E126" s="49">
        <v>42093</v>
      </c>
      <c r="F126" s="49"/>
      <c r="G126" s="51">
        <v>58</v>
      </c>
      <c r="H126" s="51">
        <v>27.435500000000001</v>
      </c>
      <c r="I126" s="51">
        <v>3.9199999999999999E-2</v>
      </c>
      <c r="J126" s="52">
        <v>84.805999999999997</v>
      </c>
      <c r="K126" s="51">
        <v>35.726100000000002</v>
      </c>
      <c r="L126" s="51">
        <v>4.60337</v>
      </c>
      <c r="M126" s="51">
        <v>0.02</v>
      </c>
      <c r="N126" s="51">
        <v>0</v>
      </c>
      <c r="O126" s="51">
        <v>0.16</v>
      </c>
      <c r="P126" s="51">
        <v>0.83</v>
      </c>
      <c r="Q126" s="51">
        <f t="shared" si="16"/>
        <v>0.02</v>
      </c>
      <c r="R126" s="51"/>
      <c r="S126" s="51" t="s">
        <v>44</v>
      </c>
      <c r="T126" s="51" t="s">
        <v>44</v>
      </c>
      <c r="U126" s="51" t="s">
        <v>44</v>
      </c>
      <c r="V126" s="56" t="s">
        <v>207</v>
      </c>
      <c r="W126" s="51" t="s">
        <v>44</v>
      </c>
      <c r="X126" s="51" t="s">
        <v>44</v>
      </c>
      <c r="Y126" s="51" t="s">
        <v>44</v>
      </c>
      <c r="Z126" s="61" t="s">
        <v>44</v>
      </c>
      <c r="AA126" s="61" t="s">
        <v>44</v>
      </c>
      <c r="AB126" s="61" t="s">
        <v>44</v>
      </c>
    </row>
    <row r="127" spans="1:28" x14ac:dyDescent="0.25">
      <c r="A127" s="46" t="s">
        <v>43</v>
      </c>
      <c r="B127" s="60">
        <v>211</v>
      </c>
      <c r="C127" s="48">
        <v>-18.266783333333301</v>
      </c>
      <c r="D127" s="48">
        <v>-160.000116666667</v>
      </c>
      <c r="E127" s="49">
        <v>42093</v>
      </c>
      <c r="F127" s="49"/>
      <c r="G127" s="61">
        <v>116</v>
      </c>
      <c r="H127" s="51">
        <v>24.5791</v>
      </c>
      <c r="I127" s="51">
        <v>8.5999999999999993E-2</v>
      </c>
      <c r="J127" s="52">
        <v>24.027999999999999</v>
      </c>
      <c r="K127" s="51">
        <v>35.862499999999997</v>
      </c>
      <c r="L127" s="51">
        <v>4.6017999999999999</v>
      </c>
      <c r="M127" s="19">
        <v>0.22</v>
      </c>
      <c r="N127" s="51">
        <v>0.02</v>
      </c>
      <c r="O127" s="51">
        <v>0.18</v>
      </c>
      <c r="P127" s="19">
        <v>0.79</v>
      </c>
      <c r="Q127" s="51">
        <f t="shared" si="16"/>
        <v>0.24</v>
      </c>
      <c r="R127" s="51"/>
      <c r="S127" s="51" t="s">
        <v>44</v>
      </c>
      <c r="T127" s="51" t="s">
        <v>44</v>
      </c>
      <c r="U127" s="61" t="s">
        <v>44</v>
      </c>
      <c r="V127" s="56" t="s">
        <v>207</v>
      </c>
      <c r="W127" s="51"/>
      <c r="X127" s="51" t="s">
        <v>44</v>
      </c>
      <c r="Y127" s="51" t="s">
        <v>44</v>
      </c>
      <c r="Z127" s="61" t="s">
        <v>44</v>
      </c>
      <c r="AA127" s="61" t="s">
        <v>44</v>
      </c>
      <c r="AB127" s="61" t="s">
        <v>44</v>
      </c>
    </row>
    <row r="128" spans="1:28" x14ac:dyDescent="0.25">
      <c r="A128" s="62" t="s">
        <v>43</v>
      </c>
      <c r="B128" s="62">
        <v>211</v>
      </c>
      <c r="C128" s="63">
        <v>-18.266783333333301</v>
      </c>
      <c r="D128" s="63">
        <v>-160.000116666667</v>
      </c>
      <c r="E128" s="64">
        <v>42093</v>
      </c>
      <c r="F128" s="64"/>
      <c r="G128" s="65">
        <v>174</v>
      </c>
      <c r="H128" s="65">
        <v>22.488</v>
      </c>
      <c r="I128" s="65">
        <v>6.7500000000000004E-2</v>
      </c>
      <c r="J128" s="66">
        <v>1.2181999999999999</v>
      </c>
      <c r="K128" s="65">
        <v>36.024099999999997</v>
      </c>
      <c r="L128" s="65">
        <v>3.82524</v>
      </c>
      <c r="M128" s="65">
        <v>2.9</v>
      </c>
      <c r="N128" s="65">
        <v>0.1</v>
      </c>
      <c r="O128" s="65">
        <v>0.39</v>
      </c>
      <c r="P128" s="65">
        <v>0.89</v>
      </c>
      <c r="Q128" s="65">
        <f t="shared" si="16"/>
        <v>3</v>
      </c>
      <c r="R128" s="65"/>
      <c r="S128" s="65" t="s">
        <v>44</v>
      </c>
      <c r="T128" s="65" t="s">
        <v>44</v>
      </c>
      <c r="U128" s="65" t="s">
        <v>44</v>
      </c>
      <c r="V128" s="65" t="s">
        <v>207</v>
      </c>
      <c r="W128" s="65"/>
      <c r="X128" s="65" t="s">
        <v>44</v>
      </c>
      <c r="Y128" s="65" t="s">
        <v>44</v>
      </c>
      <c r="Z128" s="65" t="s">
        <v>44</v>
      </c>
      <c r="AA128" s="65" t="s">
        <v>44</v>
      </c>
      <c r="AB128" s="65" t="s">
        <v>44</v>
      </c>
    </row>
    <row r="130" spans="19:28" x14ac:dyDescent="0.25">
      <c r="S130" s="14" t="s">
        <v>44</v>
      </c>
      <c r="T130" s="14">
        <v>84</v>
      </c>
      <c r="U130" s="14">
        <f>120-23</f>
        <v>97</v>
      </c>
      <c r="Z130" s="14">
        <f>120-71</f>
        <v>49</v>
      </c>
      <c r="AA130" s="14">
        <f>120-51</f>
        <v>69</v>
      </c>
      <c r="AB130" s="14">
        <f>120-49</f>
        <v>71</v>
      </c>
    </row>
    <row r="131" spans="19:28" x14ac:dyDescent="0.25">
      <c r="S131" s="14" t="s">
        <v>45</v>
      </c>
      <c r="T131" s="14">
        <v>120</v>
      </c>
      <c r="U131" s="14">
        <v>120</v>
      </c>
      <c r="Z131" s="14">
        <v>120</v>
      </c>
      <c r="AA131" s="14">
        <v>120</v>
      </c>
      <c r="AB131" s="14">
        <v>120</v>
      </c>
    </row>
    <row r="132" spans="19:28" x14ac:dyDescent="0.25">
      <c r="S132" s="14" t="s">
        <v>46</v>
      </c>
      <c r="T132" s="14">
        <f>T130/T131*100</f>
        <v>70</v>
      </c>
      <c r="U132" s="14">
        <f>U130/U131*100</f>
        <v>80.833333333333329</v>
      </c>
      <c r="Z132" s="14">
        <f>Z130/Z131*100</f>
        <v>40.833333333333336</v>
      </c>
      <c r="AA132" s="14">
        <f>AA130/AA131*100</f>
        <v>57.499999999999993</v>
      </c>
      <c r="AB132" s="14">
        <f>AB130/AB131*100</f>
        <v>59.166666666666664</v>
      </c>
    </row>
    <row r="133" spans="19:28" x14ac:dyDescent="0.25">
      <c r="T133" s="14" t="s">
        <v>47</v>
      </c>
    </row>
    <row r="134" spans="19:28" x14ac:dyDescent="0.25">
      <c r="S134" s="14" t="s">
        <v>48</v>
      </c>
      <c r="T134" s="71">
        <f>(T112+T99+T92+T91+T90+T85+T84+T83+T78+T77+T71+T70+T69+T68+T66+T67+T64+T63+T62+T59+T57+T56+T50+T49+T48+T44+T42+T36+T35+T34+T32+T22+T15+T14+T8+T7)</f>
        <v>309672</v>
      </c>
      <c r="U134" s="71">
        <f>U112+U91+U85+U84+U78+U77+U72+U71+U70+U69+U64+U63+U57+U56+U50+U49+U42+U35+U34+U15+U14+U8+U7</f>
        <v>105632</v>
      </c>
    </row>
    <row r="135" spans="19:28" x14ac:dyDescent="0.25">
      <c r="S135" s="14" t="s">
        <v>49</v>
      </c>
      <c r="T135" s="14">
        <f>T134/36</f>
        <v>8602</v>
      </c>
      <c r="U135" s="14">
        <f>U134/23</f>
        <v>4592.695652173913</v>
      </c>
    </row>
  </sheetData>
  <pageMargins left="0.75" right="0.75" top="1" bottom="1" header="0.5" footer="0.5"/>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heetViews>
  <sheetFormatPr defaultColWidth="8.875" defaultRowHeight="15.75" x14ac:dyDescent="0.25"/>
  <cols>
    <col min="1" max="1" width="13.5" style="3" customWidth="1"/>
    <col min="2" max="16384" width="8.875" style="3"/>
  </cols>
  <sheetData>
    <row r="1" spans="1:13" ht="16.5" thickBot="1" x14ac:dyDescent="0.3">
      <c r="A1" s="14" t="s">
        <v>487</v>
      </c>
      <c r="B1" s="14"/>
      <c r="C1" s="14"/>
      <c r="D1" s="14"/>
      <c r="E1" s="14"/>
      <c r="F1" s="14"/>
      <c r="G1" s="14"/>
      <c r="H1" s="14"/>
      <c r="I1" s="14"/>
      <c r="J1" s="14"/>
      <c r="K1" s="14"/>
      <c r="L1" s="14"/>
      <c r="M1" s="14"/>
    </row>
    <row r="2" spans="1:13" ht="32.25" thickBot="1" x14ac:dyDescent="0.3">
      <c r="A2" s="105" t="s">
        <v>107</v>
      </c>
      <c r="B2" s="106"/>
      <c r="C2" s="4" t="s">
        <v>65</v>
      </c>
      <c r="D2" s="4" t="s">
        <v>54</v>
      </c>
      <c r="E2" s="4" t="s">
        <v>60</v>
      </c>
      <c r="F2" s="4" t="s">
        <v>210</v>
      </c>
      <c r="G2" s="4" t="s">
        <v>211</v>
      </c>
      <c r="H2" s="4" t="s">
        <v>209</v>
      </c>
      <c r="I2" s="4" t="s">
        <v>208</v>
      </c>
      <c r="J2" s="4" t="s">
        <v>74</v>
      </c>
      <c r="K2" s="14"/>
      <c r="L2" s="14"/>
      <c r="M2" s="14"/>
    </row>
    <row r="3" spans="1:13" ht="19.5" thickBot="1" x14ac:dyDescent="0.3">
      <c r="A3" s="99" t="s">
        <v>75</v>
      </c>
      <c r="B3" s="5" t="s">
        <v>212</v>
      </c>
      <c r="C3" s="6" t="s">
        <v>330</v>
      </c>
      <c r="D3" s="7" t="s">
        <v>213</v>
      </c>
      <c r="E3" s="7" t="s">
        <v>214</v>
      </c>
      <c r="F3" s="7" t="s">
        <v>215</v>
      </c>
      <c r="G3" s="7" t="s">
        <v>216</v>
      </c>
      <c r="H3" s="6" t="s">
        <v>331</v>
      </c>
      <c r="I3" s="6" t="s">
        <v>332</v>
      </c>
      <c r="J3" s="6" t="s">
        <v>333</v>
      </c>
      <c r="K3" s="14"/>
      <c r="L3" s="14"/>
      <c r="M3" s="14"/>
    </row>
    <row r="4" spans="1:13" ht="16.5" thickBot="1" x14ac:dyDescent="0.3">
      <c r="A4" s="100"/>
      <c r="B4" s="12" t="s">
        <v>217</v>
      </c>
      <c r="C4" s="6" t="s">
        <v>218</v>
      </c>
      <c r="D4" s="7" t="s">
        <v>219</v>
      </c>
      <c r="E4" s="7" t="s">
        <v>220</v>
      </c>
      <c r="F4" s="7" t="s">
        <v>221</v>
      </c>
      <c r="G4" s="7" t="s">
        <v>222</v>
      </c>
      <c r="H4" s="6" t="s">
        <v>218</v>
      </c>
      <c r="I4" s="6" t="s">
        <v>218</v>
      </c>
      <c r="J4" s="6" t="s">
        <v>218</v>
      </c>
      <c r="K4" s="14"/>
      <c r="L4" s="14"/>
      <c r="M4" s="14"/>
    </row>
    <row r="5" spans="1:13" ht="19.5" thickBot="1" x14ac:dyDescent="0.3">
      <c r="A5" s="97" t="s">
        <v>65</v>
      </c>
      <c r="B5" s="12" t="s">
        <v>212</v>
      </c>
      <c r="C5" s="8"/>
      <c r="D5" s="6" t="s">
        <v>334</v>
      </c>
      <c r="E5" s="6" t="s">
        <v>335</v>
      </c>
      <c r="F5" s="7" t="s">
        <v>223</v>
      </c>
      <c r="G5" s="6" t="s">
        <v>336</v>
      </c>
      <c r="H5" s="6" t="s">
        <v>337</v>
      </c>
      <c r="I5" s="6" t="s">
        <v>338</v>
      </c>
      <c r="J5" s="6" t="s">
        <v>339</v>
      </c>
      <c r="K5" s="14"/>
      <c r="L5" s="14"/>
      <c r="M5" s="14"/>
    </row>
    <row r="6" spans="1:13" ht="16.5" thickBot="1" x14ac:dyDescent="0.3">
      <c r="A6" s="98"/>
      <c r="B6" s="12" t="s">
        <v>217</v>
      </c>
      <c r="C6" s="12"/>
      <c r="D6" s="6" t="s">
        <v>224</v>
      </c>
      <c r="E6" s="6" t="s">
        <v>225</v>
      </c>
      <c r="F6" s="7" t="s">
        <v>226</v>
      </c>
      <c r="G6" s="6" t="s">
        <v>227</v>
      </c>
      <c r="H6" s="6" t="s">
        <v>218</v>
      </c>
      <c r="I6" s="6" t="s">
        <v>218</v>
      </c>
      <c r="J6" s="6" t="s">
        <v>218</v>
      </c>
      <c r="K6" s="14"/>
      <c r="L6" s="14"/>
      <c r="M6" s="14"/>
    </row>
    <row r="7" spans="1:13" ht="19.5" thickBot="1" x14ac:dyDescent="0.3">
      <c r="A7" s="97" t="s">
        <v>54</v>
      </c>
      <c r="B7" s="12" t="s">
        <v>212</v>
      </c>
      <c r="C7" s="9"/>
      <c r="D7" s="8"/>
      <c r="E7" s="6" t="s">
        <v>340</v>
      </c>
      <c r="F7" s="6" t="s">
        <v>341</v>
      </c>
      <c r="G7" s="6" t="s">
        <v>342</v>
      </c>
      <c r="H7" s="7" t="s">
        <v>228</v>
      </c>
      <c r="I7" s="7" t="s">
        <v>229</v>
      </c>
      <c r="J7" s="7" t="s">
        <v>230</v>
      </c>
      <c r="K7" s="14"/>
      <c r="L7" s="14"/>
      <c r="M7" s="14"/>
    </row>
    <row r="8" spans="1:13" ht="16.5" thickBot="1" x14ac:dyDescent="0.3">
      <c r="A8" s="98"/>
      <c r="B8" s="12" t="s">
        <v>217</v>
      </c>
      <c r="C8" s="10"/>
      <c r="D8" s="12"/>
      <c r="E8" s="6" t="s">
        <v>218</v>
      </c>
      <c r="F8" s="6" t="s">
        <v>218</v>
      </c>
      <c r="G8" s="6" t="s">
        <v>218</v>
      </c>
      <c r="H8" s="7" t="s">
        <v>231</v>
      </c>
      <c r="I8" s="7" t="s">
        <v>232</v>
      </c>
      <c r="J8" s="7" t="s">
        <v>233</v>
      </c>
      <c r="K8" s="14"/>
      <c r="L8" s="14"/>
      <c r="M8" s="14"/>
    </row>
    <row r="9" spans="1:13" ht="19.5" thickBot="1" x14ac:dyDescent="0.3">
      <c r="A9" s="97" t="s">
        <v>60</v>
      </c>
      <c r="B9" s="12" t="s">
        <v>212</v>
      </c>
      <c r="C9" s="9"/>
      <c r="D9" s="9"/>
      <c r="E9" s="8"/>
      <c r="F9" s="6" t="s">
        <v>343</v>
      </c>
      <c r="G9" s="6" t="s">
        <v>344</v>
      </c>
      <c r="H9" s="7" t="s">
        <v>234</v>
      </c>
      <c r="I9" s="7" t="s">
        <v>235</v>
      </c>
      <c r="J9" s="7" t="s">
        <v>236</v>
      </c>
      <c r="K9" s="14"/>
      <c r="L9" s="14"/>
      <c r="M9" s="14"/>
    </row>
    <row r="10" spans="1:13" ht="16.5" thickBot="1" x14ac:dyDescent="0.3">
      <c r="A10" s="98"/>
      <c r="B10" s="12" t="s">
        <v>217</v>
      </c>
      <c r="C10" s="10"/>
      <c r="D10" s="10"/>
      <c r="E10" s="12"/>
      <c r="F10" s="6" t="s">
        <v>218</v>
      </c>
      <c r="G10" s="6" t="s">
        <v>218</v>
      </c>
      <c r="H10" s="7" t="s">
        <v>237</v>
      </c>
      <c r="I10" s="7" t="s">
        <v>238</v>
      </c>
      <c r="J10" s="7" t="s">
        <v>239</v>
      </c>
      <c r="K10" s="14"/>
      <c r="L10" s="14"/>
      <c r="M10" s="14"/>
    </row>
    <row r="11" spans="1:13" ht="19.5" thickBot="1" x14ac:dyDescent="0.3">
      <c r="A11" s="97" t="s">
        <v>210</v>
      </c>
      <c r="B11" s="12" t="s">
        <v>212</v>
      </c>
      <c r="C11" s="9"/>
      <c r="D11" s="9"/>
      <c r="E11" s="9"/>
      <c r="F11" s="8"/>
      <c r="G11" s="6" t="s">
        <v>345</v>
      </c>
      <c r="H11" s="7" t="s">
        <v>240</v>
      </c>
      <c r="I11" s="7" t="s">
        <v>241</v>
      </c>
      <c r="J11" s="7" t="s">
        <v>242</v>
      </c>
      <c r="K11" s="14"/>
      <c r="L11" s="14"/>
      <c r="M11" s="14"/>
    </row>
    <row r="12" spans="1:13" ht="16.5" thickBot="1" x14ac:dyDescent="0.3">
      <c r="A12" s="98"/>
      <c r="B12" s="12" t="s">
        <v>217</v>
      </c>
      <c r="C12" s="10"/>
      <c r="D12" s="10"/>
      <c r="E12" s="10"/>
      <c r="F12" s="12"/>
      <c r="G12" s="6" t="s">
        <v>218</v>
      </c>
      <c r="H12" s="7" t="s">
        <v>243</v>
      </c>
      <c r="I12" s="7" t="s">
        <v>244</v>
      </c>
      <c r="J12" s="7" t="s">
        <v>245</v>
      </c>
      <c r="K12" s="14"/>
      <c r="L12" s="14"/>
      <c r="M12" s="14"/>
    </row>
    <row r="13" spans="1:13" ht="19.5" thickBot="1" x14ac:dyDescent="0.3">
      <c r="A13" s="97" t="s">
        <v>211</v>
      </c>
      <c r="B13" s="12" t="s">
        <v>212</v>
      </c>
      <c r="C13" s="9"/>
      <c r="D13" s="9"/>
      <c r="E13" s="9"/>
      <c r="F13" s="9"/>
      <c r="G13" s="8"/>
      <c r="H13" s="7" t="s">
        <v>246</v>
      </c>
      <c r="I13" s="7" t="s">
        <v>247</v>
      </c>
      <c r="J13" s="6" t="s">
        <v>346</v>
      </c>
      <c r="K13" s="14"/>
      <c r="L13" s="14"/>
      <c r="M13" s="14"/>
    </row>
    <row r="14" spans="1:13" ht="16.5" thickBot="1" x14ac:dyDescent="0.3">
      <c r="A14" s="98"/>
      <c r="B14" s="12" t="s">
        <v>217</v>
      </c>
      <c r="C14" s="10"/>
      <c r="D14" s="10"/>
      <c r="E14" s="10"/>
      <c r="F14" s="10"/>
      <c r="G14" s="12"/>
      <c r="H14" s="7" t="s">
        <v>248</v>
      </c>
      <c r="I14" s="7" t="s">
        <v>249</v>
      </c>
      <c r="J14" s="6" t="s">
        <v>250</v>
      </c>
      <c r="K14" s="14"/>
      <c r="L14" s="14"/>
      <c r="M14" s="14"/>
    </row>
    <row r="15" spans="1:13" ht="19.5" thickBot="1" x14ac:dyDescent="0.3">
      <c r="A15" s="97" t="s">
        <v>209</v>
      </c>
      <c r="B15" s="12" t="s">
        <v>212</v>
      </c>
      <c r="C15" s="9"/>
      <c r="D15" s="9"/>
      <c r="E15" s="9"/>
      <c r="F15" s="9"/>
      <c r="G15" s="9"/>
      <c r="H15" s="8"/>
      <c r="I15" s="6" t="s">
        <v>347</v>
      </c>
      <c r="J15" s="6" t="s">
        <v>348</v>
      </c>
      <c r="K15" s="14"/>
      <c r="L15" s="14"/>
      <c r="M15" s="14"/>
    </row>
    <row r="16" spans="1:13" ht="16.5" thickBot="1" x14ac:dyDescent="0.3">
      <c r="A16" s="98"/>
      <c r="B16" s="12" t="s">
        <v>217</v>
      </c>
      <c r="C16" s="10"/>
      <c r="D16" s="10"/>
      <c r="E16" s="10"/>
      <c r="F16" s="10"/>
      <c r="G16" s="10"/>
      <c r="H16" s="12"/>
      <c r="I16" s="6" t="s">
        <v>218</v>
      </c>
      <c r="J16" s="6" t="s">
        <v>218</v>
      </c>
      <c r="K16" s="14"/>
      <c r="L16" s="14"/>
      <c r="M16" s="14"/>
    </row>
    <row r="17" spans="1:13" ht="19.5" thickBot="1" x14ac:dyDescent="0.3">
      <c r="A17" s="97" t="s">
        <v>208</v>
      </c>
      <c r="B17" s="12" t="s">
        <v>212</v>
      </c>
      <c r="C17" s="9"/>
      <c r="D17" s="9"/>
      <c r="E17" s="9"/>
      <c r="F17" s="9"/>
      <c r="G17" s="9"/>
      <c r="H17" s="9"/>
      <c r="I17" s="8"/>
      <c r="J17" s="6" t="s">
        <v>349</v>
      </c>
      <c r="K17" s="14"/>
      <c r="L17" s="14"/>
      <c r="M17" s="14"/>
    </row>
    <row r="18" spans="1:13" ht="16.5" thickBot="1" x14ac:dyDescent="0.3">
      <c r="A18" s="98"/>
      <c r="B18" s="12" t="s">
        <v>217</v>
      </c>
      <c r="C18" s="10"/>
      <c r="D18" s="10"/>
      <c r="E18" s="10"/>
      <c r="F18" s="10"/>
      <c r="G18" s="10"/>
      <c r="H18" s="10"/>
      <c r="I18" s="12"/>
      <c r="J18" s="6" t="s">
        <v>218</v>
      </c>
      <c r="K18" s="14"/>
      <c r="L18" s="14"/>
      <c r="M18" s="14"/>
    </row>
    <row r="19" spans="1:13" ht="16.5" thickBot="1" x14ac:dyDescent="0.3">
      <c r="A19" s="14"/>
      <c r="B19" s="14"/>
      <c r="C19" s="14"/>
      <c r="D19" s="14"/>
      <c r="E19" s="14"/>
      <c r="F19" s="14"/>
      <c r="G19" s="14"/>
      <c r="H19" s="14"/>
      <c r="I19" s="14"/>
      <c r="J19" s="14"/>
      <c r="K19" s="14"/>
      <c r="L19" s="14"/>
      <c r="M19" s="14"/>
    </row>
    <row r="20" spans="1:13" ht="44.25" customHeight="1" x14ac:dyDescent="0.25">
      <c r="A20" s="101" t="s">
        <v>107</v>
      </c>
      <c r="B20" s="102"/>
      <c r="C20" s="97" t="s">
        <v>157</v>
      </c>
      <c r="D20" s="11" t="s">
        <v>111</v>
      </c>
      <c r="E20" s="11" t="s">
        <v>252</v>
      </c>
      <c r="F20" s="97" t="s">
        <v>418</v>
      </c>
      <c r="G20" s="97" t="s">
        <v>253</v>
      </c>
      <c r="H20" s="97" t="s">
        <v>350</v>
      </c>
      <c r="I20" s="11" t="s">
        <v>114</v>
      </c>
      <c r="J20" s="11" t="s">
        <v>115</v>
      </c>
      <c r="K20" s="11" t="s">
        <v>255</v>
      </c>
      <c r="L20" s="14"/>
      <c r="M20" s="14"/>
    </row>
    <row r="21" spans="1:13" ht="19.5" thickBot="1" x14ac:dyDescent="0.3">
      <c r="A21" s="103"/>
      <c r="B21" s="104"/>
      <c r="C21" s="98"/>
      <c r="D21" s="12" t="s">
        <v>251</v>
      </c>
      <c r="E21" s="12" t="s">
        <v>419</v>
      </c>
      <c r="F21" s="98"/>
      <c r="G21" s="98"/>
      <c r="H21" s="98"/>
      <c r="I21" s="12" t="s">
        <v>254</v>
      </c>
      <c r="J21" s="12" t="s">
        <v>417</v>
      </c>
      <c r="K21" s="12" t="s">
        <v>417</v>
      </c>
      <c r="L21" s="14"/>
      <c r="M21" s="14"/>
    </row>
    <row r="22" spans="1:13" ht="19.5" thickBot="1" x14ac:dyDescent="0.3">
      <c r="A22" s="99" t="s">
        <v>75</v>
      </c>
      <c r="B22" s="12" t="s">
        <v>212</v>
      </c>
      <c r="C22" s="72" t="s">
        <v>420</v>
      </c>
      <c r="D22" s="73" t="s">
        <v>421</v>
      </c>
      <c r="E22" s="74" t="s">
        <v>256</v>
      </c>
      <c r="F22" s="73" t="s">
        <v>422</v>
      </c>
      <c r="G22" s="72" t="s">
        <v>423</v>
      </c>
      <c r="H22" s="74" t="s">
        <v>257</v>
      </c>
      <c r="I22" s="72" t="s">
        <v>424</v>
      </c>
      <c r="J22" s="72" t="s">
        <v>425</v>
      </c>
      <c r="K22" s="75" t="s">
        <v>426</v>
      </c>
      <c r="L22" s="14"/>
      <c r="M22" s="14"/>
    </row>
    <row r="23" spans="1:13" ht="16.5" thickBot="1" x14ac:dyDescent="0.3">
      <c r="A23" s="100"/>
      <c r="B23" s="12" t="s">
        <v>217</v>
      </c>
      <c r="C23" s="76" t="s">
        <v>218</v>
      </c>
      <c r="D23" s="77" t="s">
        <v>218</v>
      </c>
      <c r="E23" s="78" t="s">
        <v>258</v>
      </c>
      <c r="F23" s="77" t="s">
        <v>218</v>
      </c>
      <c r="G23" s="76" t="s">
        <v>218</v>
      </c>
      <c r="H23" s="78" t="s">
        <v>259</v>
      </c>
      <c r="I23" s="76" t="s">
        <v>218</v>
      </c>
      <c r="J23" s="76" t="s">
        <v>218</v>
      </c>
      <c r="K23" s="79" t="s">
        <v>218</v>
      </c>
      <c r="L23" s="14"/>
      <c r="M23" s="14"/>
    </row>
    <row r="24" spans="1:13" ht="19.5" thickBot="1" x14ac:dyDescent="0.3">
      <c r="A24" s="97" t="s">
        <v>65</v>
      </c>
      <c r="B24" s="12" t="s">
        <v>212</v>
      </c>
      <c r="C24" s="72" t="s">
        <v>427</v>
      </c>
      <c r="D24" s="73" t="s">
        <v>428</v>
      </c>
      <c r="E24" s="74" t="s">
        <v>260</v>
      </c>
      <c r="F24" s="73" t="s">
        <v>429</v>
      </c>
      <c r="G24" s="72" t="s">
        <v>430</v>
      </c>
      <c r="H24" s="73" t="s">
        <v>431</v>
      </c>
      <c r="I24" s="72" t="s">
        <v>432</v>
      </c>
      <c r="J24" s="72" t="s">
        <v>433</v>
      </c>
      <c r="K24" s="75" t="s">
        <v>434</v>
      </c>
      <c r="L24" s="14"/>
      <c r="M24" s="14"/>
    </row>
    <row r="25" spans="1:13" ht="16.5" thickBot="1" x14ac:dyDescent="0.3">
      <c r="A25" s="98"/>
      <c r="B25" s="12" t="s">
        <v>217</v>
      </c>
      <c r="C25" s="76" t="s">
        <v>218</v>
      </c>
      <c r="D25" s="77" t="s">
        <v>218</v>
      </c>
      <c r="E25" s="78" t="s">
        <v>261</v>
      </c>
      <c r="F25" s="77" t="s">
        <v>262</v>
      </c>
      <c r="G25" s="76" t="s">
        <v>218</v>
      </c>
      <c r="H25" s="77" t="s">
        <v>263</v>
      </c>
      <c r="I25" s="76" t="s">
        <v>218</v>
      </c>
      <c r="J25" s="76" t="s">
        <v>218</v>
      </c>
      <c r="K25" s="79" t="s">
        <v>218</v>
      </c>
      <c r="L25" s="14"/>
      <c r="M25" s="14"/>
    </row>
    <row r="26" spans="1:13" ht="19.5" thickBot="1" x14ac:dyDescent="0.3">
      <c r="A26" s="97" t="s">
        <v>54</v>
      </c>
      <c r="B26" s="12" t="s">
        <v>212</v>
      </c>
      <c r="C26" s="73" t="s">
        <v>435</v>
      </c>
      <c r="D26" s="72" t="s">
        <v>436</v>
      </c>
      <c r="E26" s="73" t="s">
        <v>437</v>
      </c>
      <c r="F26" s="72" t="s">
        <v>438</v>
      </c>
      <c r="G26" s="73" t="s">
        <v>439</v>
      </c>
      <c r="H26" s="73" t="s">
        <v>440</v>
      </c>
      <c r="I26" s="74" t="s">
        <v>264</v>
      </c>
      <c r="J26" s="74" t="s">
        <v>265</v>
      </c>
      <c r="K26" s="80" t="s">
        <v>215</v>
      </c>
      <c r="L26" s="14"/>
      <c r="M26" s="14"/>
    </row>
    <row r="27" spans="1:13" ht="16.5" thickBot="1" x14ac:dyDescent="0.3">
      <c r="A27" s="98"/>
      <c r="B27" s="12" t="s">
        <v>217</v>
      </c>
      <c r="C27" s="77" t="s">
        <v>225</v>
      </c>
      <c r="D27" s="76" t="s">
        <v>266</v>
      </c>
      <c r="E27" s="77" t="s">
        <v>267</v>
      </c>
      <c r="F27" s="76" t="s">
        <v>268</v>
      </c>
      <c r="G27" s="77" t="s">
        <v>267</v>
      </c>
      <c r="H27" s="77" t="s">
        <v>218</v>
      </c>
      <c r="I27" s="78" t="s">
        <v>269</v>
      </c>
      <c r="J27" s="78" t="s">
        <v>270</v>
      </c>
      <c r="K27" s="7" t="s">
        <v>271</v>
      </c>
      <c r="L27" s="14"/>
      <c r="M27" s="14"/>
    </row>
    <row r="28" spans="1:13" ht="19.5" thickBot="1" x14ac:dyDescent="0.3">
      <c r="A28" s="97" t="s">
        <v>60</v>
      </c>
      <c r="B28" s="12" t="s">
        <v>212</v>
      </c>
      <c r="C28" s="73" t="s">
        <v>441</v>
      </c>
      <c r="D28" s="72" t="s">
        <v>442</v>
      </c>
      <c r="E28" s="74" t="s">
        <v>272</v>
      </c>
      <c r="F28" s="72" t="s">
        <v>443</v>
      </c>
      <c r="G28" s="73" t="s">
        <v>444</v>
      </c>
      <c r="H28" s="73" t="s">
        <v>445</v>
      </c>
      <c r="I28" s="74" t="s">
        <v>273</v>
      </c>
      <c r="J28" s="74" t="s">
        <v>274</v>
      </c>
      <c r="K28" s="80" t="s">
        <v>275</v>
      </c>
      <c r="L28" s="14"/>
      <c r="M28" s="14"/>
    </row>
    <row r="29" spans="1:13" ht="16.5" thickBot="1" x14ac:dyDescent="0.3">
      <c r="A29" s="98"/>
      <c r="B29" s="12" t="s">
        <v>217</v>
      </c>
      <c r="C29" s="77" t="s">
        <v>266</v>
      </c>
      <c r="D29" s="76" t="s">
        <v>266</v>
      </c>
      <c r="E29" s="78" t="s">
        <v>216</v>
      </c>
      <c r="F29" s="76" t="s">
        <v>224</v>
      </c>
      <c r="G29" s="77" t="s">
        <v>263</v>
      </c>
      <c r="H29" s="77" t="s">
        <v>218</v>
      </c>
      <c r="I29" s="78" t="s">
        <v>276</v>
      </c>
      <c r="J29" s="78" t="s">
        <v>277</v>
      </c>
      <c r="K29" s="7" t="s">
        <v>278</v>
      </c>
      <c r="L29" s="14"/>
      <c r="M29" s="14"/>
    </row>
    <row r="30" spans="1:13" ht="19.5" thickBot="1" x14ac:dyDescent="0.3">
      <c r="A30" s="97" t="s">
        <v>210</v>
      </c>
      <c r="B30" s="12" t="s">
        <v>212</v>
      </c>
      <c r="C30" s="74" t="s">
        <v>279</v>
      </c>
      <c r="D30" s="74" t="s">
        <v>280</v>
      </c>
      <c r="E30" s="74" t="s">
        <v>281</v>
      </c>
      <c r="F30" s="74" t="s">
        <v>282</v>
      </c>
      <c r="G30" s="74" t="s">
        <v>283</v>
      </c>
      <c r="H30" s="73" t="s">
        <v>446</v>
      </c>
      <c r="I30" s="74" t="s">
        <v>225</v>
      </c>
      <c r="J30" s="74" t="s">
        <v>284</v>
      </c>
      <c r="K30" s="80" t="s">
        <v>285</v>
      </c>
      <c r="L30" s="14"/>
      <c r="M30" s="14"/>
    </row>
    <row r="31" spans="1:13" ht="16.5" thickBot="1" x14ac:dyDescent="0.3">
      <c r="A31" s="98"/>
      <c r="B31" s="12" t="s">
        <v>217</v>
      </c>
      <c r="C31" s="78" t="s">
        <v>230</v>
      </c>
      <c r="D31" s="78" t="s">
        <v>286</v>
      </c>
      <c r="E31" s="78" t="s">
        <v>287</v>
      </c>
      <c r="F31" s="78" t="s">
        <v>288</v>
      </c>
      <c r="G31" s="78" t="s">
        <v>289</v>
      </c>
      <c r="H31" s="77" t="s">
        <v>218</v>
      </c>
      <c r="I31" s="78" t="s">
        <v>290</v>
      </c>
      <c r="J31" s="78" t="s">
        <v>291</v>
      </c>
      <c r="K31" s="7" t="s">
        <v>292</v>
      </c>
      <c r="L31" s="14"/>
      <c r="M31" s="14"/>
    </row>
    <row r="32" spans="1:13" ht="19.5" thickBot="1" x14ac:dyDescent="0.3">
      <c r="A32" s="97" t="s">
        <v>211</v>
      </c>
      <c r="B32" s="12" t="s">
        <v>212</v>
      </c>
      <c r="C32" s="74" t="s">
        <v>293</v>
      </c>
      <c r="D32" s="74" t="s">
        <v>294</v>
      </c>
      <c r="E32" s="74" t="s">
        <v>295</v>
      </c>
      <c r="F32" s="74" t="s">
        <v>296</v>
      </c>
      <c r="G32" s="74" t="s">
        <v>285</v>
      </c>
      <c r="H32" s="73" t="s">
        <v>447</v>
      </c>
      <c r="I32" s="74" t="s">
        <v>297</v>
      </c>
      <c r="J32" s="74" t="s">
        <v>298</v>
      </c>
      <c r="K32" s="80" t="s">
        <v>226</v>
      </c>
      <c r="L32" s="14"/>
      <c r="M32" s="14"/>
    </row>
    <row r="33" spans="1:13" ht="16.5" thickBot="1" x14ac:dyDescent="0.3">
      <c r="A33" s="98"/>
      <c r="B33" s="12" t="s">
        <v>217</v>
      </c>
      <c r="C33" s="78" t="s">
        <v>299</v>
      </c>
      <c r="D33" s="78" t="s">
        <v>300</v>
      </c>
      <c r="E33" s="78" t="s">
        <v>301</v>
      </c>
      <c r="F33" s="78" t="s">
        <v>302</v>
      </c>
      <c r="G33" s="78" t="s">
        <v>303</v>
      </c>
      <c r="H33" s="77" t="s">
        <v>262</v>
      </c>
      <c r="I33" s="78" t="s">
        <v>304</v>
      </c>
      <c r="J33" s="78" t="s">
        <v>305</v>
      </c>
      <c r="K33" s="7" t="s">
        <v>306</v>
      </c>
      <c r="L33" s="14"/>
      <c r="M33" s="14"/>
    </row>
    <row r="34" spans="1:13" ht="19.5" thickBot="1" x14ac:dyDescent="0.3">
      <c r="A34" s="97" t="s">
        <v>209</v>
      </c>
      <c r="B34" s="12" t="s">
        <v>212</v>
      </c>
      <c r="C34" s="72" t="s">
        <v>448</v>
      </c>
      <c r="D34" s="73" t="s">
        <v>342</v>
      </c>
      <c r="E34" s="74" t="s">
        <v>260</v>
      </c>
      <c r="F34" s="73" t="s">
        <v>449</v>
      </c>
      <c r="G34" s="72" t="s">
        <v>450</v>
      </c>
      <c r="H34" s="74" t="s">
        <v>307</v>
      </c>
      <c r="I34" s="72" t="s">
        <v>451</v>
      </c>
      <c r="J34" s="72" t="s">
        <v>452</v>
      </c>
      <c r="K34" s="75" t="s">
        <v>453</v>
      </c>
      <c r="L34" s="14"/>
      <c r="M34" s="14"/>
    </row>
    <row r="35" spans="1:13" ht="16.5" thickBot="1" x14ac:dyDescent="0.3">
      <c r="A35" s="98"/>
      <c r="B35" s="12" t="s">
        <v>217</v>
      </c>
      <c r="C35" s="76" t="s">
        <v>218</v>
      </c>
      <c r="D35" s="77" t="s">
        <v>218</v>
      </c>
      <c r="E35" s="78" t="s">
        <v>308</v>
      </c>
      <c r="F35" s="77" t="s">
        <v>218</v>
      </c>
      <c r="G35" s="76" t="s">
        <v>218</v>
      </c>
      <c r="H35" s="78" t="s">
        <v>309</v>
      </c>
      <c r="I35" s="76" t="s">
        <v>218</v>
      </c>
      <c r="J35" s="76" t="s">
        <v>218</v>
      </c>
      <c r="K35" s="79" t="s">
        <v>218</v>
      </c>
      <c r="L35" s="14"/>
      <c r="M35" s="14"/>
    </row>
    <row r="36" spans="1:13" ht="19.5" thickBot="1" x14ac:dyDescent="0.3">
      <c r="A36" s="97" t="s">
        <v>208</v>
      </c>
      <c r="B36" s="12" t="s">
        <v>212</v>
      </c>
      <c r="C36" s="72" t="s">
        <v>454</v>
      </c>
      <c r="D36" s="73" t="s">
        <v>455</v>
      </c>
      <c r="E36" s="74" t="s">
        <v>310</v>
      </c>
      <c r="F36" s="73" t="s">
        <v>456</v>
      </c>
      <c r="G36" s="72" t="s">
        <v>457</v>
      </c>
      <c r="H36" s="74" t="s">
        <v>311</v>
      </c>
      <c r="I36" s="72" t="s">
        <v>458</v>
      </c>
      <c r="J36" s="72" t="s">
        <v>459</v>
      </c>
      <c r="K36" s="75" t="s">
        <v>460</v>
      </c>
      <c r="L36" s="14"/>
      <c r="M36" s="14"/>
    </row>
    <row r="37" spans="1:13" ht="16.5" thickBot="1" x14ac:dyDescent="0.3">
      <c r="A37" s="98"/>
      <c r="B37" s="12" t="s">
        <v>217</v>
      </c>
      <c r="C37" s="76" t="s">
        <v>218</v>
      </c>
      <c r="D37" s="77" t="s">
        <v>218</v>
      </c>
      <c r="E37" s="78" t="s">
        <v>312</v>
      </c>
      <c r="F37" s="77" t="s">
        <v>218</v>
      </c>
      <c r="G37" s="76" t="s">
        <v>218</v>
      </c>
      <c r="H37" s="78" t="s">
        <v>313</v>
      </c>
      <c r="I37" s="76" t="s">
        <v>218</v>
      </c>
      <c r="J37" s="76" t="s">
        <v>218</v>
      </c>
      <c r="K37" s="79" t="s">
        <v>218</v>
      </c>
      <c r="L37" s="14"/>
      <c r="M37" s="14"/>
    </row>
    <row r="38" spans="1:13" ht="19.5" thickBot="1" x14ac:dyDescent="0.3">
      <c r="A38" s="97" t="s">
        <v>74</v>
      </c>
      <c r="B38" s="12" t="s">
        <v>212</v>
      </c>
      <c r="C38" s="74" t="s">
        <v>314</v>
      </c>
      <c r="D38" s="74" t="s">
        <v>315</v>
      </c>
      <c r="E38" s="74" t="s">
        <v>316</v>
      </c>
      <c r="F38" s="74" t="s">
        <v>317</v>
      </c>
      <c r="G38" s="72" t="s">
        <v>461</v>
      </c>
      <c r="H38" s="74" t="s">
        <v>318</v>
      </c>
      <c r="I38" s="72" t="s">
        <v>462</v>
      </c>
      <c r="J38" s="74" t="s">
        <v>319</v>
      </c>
      <c r="K38" s="80" t="s">
        <v>320</v>
      </c>
      <c r="L38" s="14"/>
      <c r="M38" s="14"/>
    </row>
    <row r="39" spans="1:13" ht="16.5" thickBot="1" x14ac:dyDescent="0.3">
      <c r="A39" s="98"/>
      <c r="B39" s="12" t="s">
        <v>217</v>
      </c>
      <c r="C39" s="78" t="s">
        <v>321</v>
      </c>
      <c r="D39" s="78" t="s">
        <v>285</v>
      </c>
      <c r="E39" s="78" t="s">
        <v>322</v>
      </c>
      <c r="F39" s="78" t="s">
        <v>323</v>
      </c>
      <c r="G39" s="76" t="s">
        <v>324</v>
      </c>
      <c r="H39" s="78" t="s">
        <v>325</v>
      </c>
      <c r="I39" s="76" t="s">
        <v>326</v>
      </c>
      <c r="J39" s="78" t="s">
        <v>327</v>
      </c>
      <c r="K39" s="7" t="s">
        <v>328</v>
      </c>
      <c r="L39" s="14"/>
      <c r="M39" s="14"/>
    </row>
  </sheetData>
  <mergeCells count="23">
    <mergeCell ref="A11:A12"/>
    <mergeCell ref="A2:B2"/>
    <mergeCell ref="A3:A4"/>
    <mergeCell ref="A5:A6"/>
    <mergeCell ref="A7:A8"/>
    <mergeCell ref="A9:A10"/>
    <mergeCell ref="A28:A29"/>
    <mergeCell ref="A13:A14"/>
    <mergeCell ref="A15:A16"/>
    <mergeCell ref="A17:A18"/>
    <mergeCell ref="A20:B21"/>
    <mergeCell ref="G20:G21"/>
    <mergeCell ref="H20:H21"/>
    <mergeCell ref="A22:A23"/>
    <mergeCell ref="A24:A25"/>
    <mergeCell ref="A26:A27"/>
    <mergeCell ref="C20:C21"/>
    <mergeCell ref="F20:F21"/>
    <mergeCell ref="A30:A31"/>
    <mergeCell ref="A32:A33"/>
    <mergeCell ref="A34:A35"/>
    <mergeCell ref="A36:A37"/>
    <mergeCell ref="A38:A39"/>
  </mergeCells>
  <pageMargins left="0.7" right="0.7" top="0.75" bottom="0.75" header="0.3" footer="0.3"/>
  <pageSetup paperSize="9" orientation="portrait"/>
  <ignoredErrors>
    <ignoredError sqref="D3" numberStoredAsText="1"/>
  </ignoredErrors>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90" zoomScaleNormal="90" zoomScalePageLayoutView="90" workbookViewId="0">
      <selection activeCell="G14" sqref="G14"/>
    </sheetView>
  </sheetViews>
  <sheetFormatPr defaultColWidth="11" defaultRowHeight="15.75" x14ac:dyDescent="0.25"/>
  <cols>
    <col min="1" max="4" width="11" style="14"/>
    <col min="5" max="5" width="23.125" style="14" customWidth="1"/>
    <col min="6" max="6" width="11" style="14"/>
    <col min="7" max="9" width="20.125" style="14" customWidth="1"/>
    <col min="10" max="10" width="90.125" style="16" customWidth="1"/>
    <col min="11" max="16384" width="11" style="14"/>
  </cols>
  <sheetData>
    <row r="1" spans="1:10" s="13" customFormat="1" x14ac:dyDescent="0.25">
      <c r="A1" s="14" t="s">
        <v>488</v>
      </c>
      <c r="B1" s="39"/>
      <c r="C1" s="39"/>
      <c r="D1" s="39"/>
      <c r="E1" s="39"/>
      <c r="F1" s="39"/>
      <c r="G1" s="39"/>
      <c r="H1" s="39"/>
      <c r="I1" s="39"/>
      <c r="J1" s="81"/>
    </row>
    <row r="3" spans="1:10" x14ac:dyDescent="0.25">
      <c r="B3" s="14" t="s">
        <v>1</v>
      </c>
      <c r="C3" s="14" t="s">
        <v>157</v>
      </c>
      <c r="D3" s="14" t="s">
        <v>158</v>
      </c>
      <c r="E3" s="107" t="s">
        <v>198</v>
      </c>
      <c r="F3" s="107"/>
      <c r="G3" s="15" t="s">
        <v>490</v>
      </c>
      <c r="H3" s="15" t="s">
        <v>163</v>
      </c>
      <c r="I3" s="15" t="s">
        <v>167</v>
      </c>
      <c r="J3" s="16" t="s">
        <v>161</v>
      </c>
    </row>
    <row r="4" spans="1:10" s="17" customFormat="1" ht="19.5" thickBot="1" x14ac:dyDescent="0.3">
      <c r="A4" s="17" t="s">
        <v>0</v>
      </c>
      <c r="B4" s="17" t="s">
        <v>159</v>
      </c>
      <c r="E4" s="17" t="s">
        <v>351</v>
      </c>
      <c r="F4" s="17" t="s">
        <v>352</v>
      </c>
      <c r="G4" s="17" t="s">
        <v>351</v>
      </c>
      <c r="H4" s="17" t="s">
        <v>351</v>
      </c>
      <c r="I4" s="17" t="s">
        <v>353</v>
      </c>
      <c r="J4" s="18"/>
    </row>
    <row r="5" spans="1:10" ht="32.25" thickTop="1" x14ac:dyDescent="0.25">
      <c r="A5" s="14">
        <v>8712</v>
      </c>
      <c r="B5" s="14" t="s">
        <v>160</v>
      </c>
      <c r="C5" s="14">
        <v>0</v>
      </c>
      <c r="D5" s="19">
        <v>100</v>
      </c>
      <c r="E5" s="19" t="s">
        <v>188</v>
      </c>
      <c r="F5" s="19"/>
      <c r="G5" s="19" t="s">
        <v>162</v>
      </c>
      <c r="H5" s="19" t="s">
        <v>162</v>
      </c>
      <c r="I5" s="19"/>
      <c r="J5" s="16" t="s">
        <v>354</v>
      </c>
    </row>
    <row r="6" spans="1:10" ht="31.5" x14ac:dyDescent="0.25">
      <c r="A6" s="14">
        <v>8715</v>
      </c>
      <c r="B6" s="14" t="s">
        <v>160</v>
      </c>
      <c r="C6" s="14">
        <v>4</v>
      </c>
      <c r="D6" s="19">
        <v>75</v>
      </c>
      <c r="E6" s="19" t="s">
        <v>164</v>
      </c>
      <c r="F6" s="19"/>
      <c r="G6" s="19"/>
      <c r="H6" s="19" t="s">
        <v>165</v>
      </c>
      <c r="I6" s="19"/>
      <c r="J6" s="16" t="s">
        <v>355</v>
      </c>
    </row>
    <row r="7" spans="1:10" x14ac:dyDescent="0.25">
      <c r="A7" s="14">
        <v>8718</v>
      </c>
      <c r="B7" s="14" t="s">
        <v>160</v>
      </c>
      <c r="C7" s="14">
        <v>6</v>
      </c>
      <c r="D7" s="19">
        <v>54</v>
      </c>
      <c r="E7" s="19" t="s">
        <v>189</v>
      </c>
      <c r="F7" s="19"/>
      <c r="G7" s="19" t="s">
        <v>166</v>
      </c>
      <c r="H7" s="19"/>
      <c r="I7" s="19"/>
      <c r="J7" s="16" t="s">
        <v>356</v>
      </c>
    </row>
    <row r="8" spans="1:10" x14ac:dyDescent="0.25">
      <c r="A8" s="14">
        <v>8721</v>
      </c>
      <c r="B8" s="14" t="s">
        <v>160</v>
      </c>
      <c r="C8" s="14">
        <v>16</v>
      </c>
      <c r="D8" s="19">
        <v>36</v>
      </c>
      <c r="E8" s="19" t="s">
        <v>190</v>
      </c>
      <c r="F8" s="19"/>
      <c r="G8" s="19"/>
      <c r="H8" s="19"/>
      <c r="I8" s="20">
        <v>4416.5</v>
      </c>
    </row>
    <row r="9" spans="1:10" x14ac:dyDescent="0.25">
      <c r="D9" s="19"/>
      <c r="E9" s="19"/>
      <c r="F9" s="19"/>
      <c r="G9" s="19"/>
      <c r="H9" s="19"/>
      <c r="I9" s="19"/>
    </row>
    <row r="10" spans="1:10" x14ac:dyDescent="0.25">
      <c r="A10" s="14">
        <v>8724</v>
      </c>
      <c r="B10" s="14" t="s">
        <v>160</v>
      </c>
      <c r="C10" s="14">
        <v>0</v>
      </c>
      <c r="D10" s="19">
        <v>100</v>
      </c>
      <c r="E10" s="19" t="s">
        <v>191</v>
      </c>
      <c r="F10" s="19"/>
      <c r="G10" s="19" t="s">
        <v>168</v>
      </c>
      <c r="H10" s="19"/>
      <c r="I10" s="19"/>
    </row>
    <row r="11" spans="1:10" x14ac:dyDescent="0.25">
      <c r="A11" s="14">
        <v>8727</v>
      </c>
      <c r="B11" s="14" t="s">
        <v>160</v>
      </c>
      <c r="C11" s="14">
        <v>5</v>
      </c>
      <c r="D11" s="19">
        <v>75</v>
      </c>
      <c r="E11" s="19">
        <v>86.4</v>
      </c>
      <c r="F11" s="19" t="s">
        <v>165</v>
      </c>
      <c r="G11" s="19" t="s">
        <v>169</v>
      </c>
      <c r="H11" s="19"/>
      <c r="I11" s="19"/>
      <c r="J11" s="16" t="s">
        <v>357</v>
      </c>
    </row>
    <row r="12" spans="1:10" x14ac:dyDescent="0.25">
      <c r="A12" s="14">
        <v>8730</v>
      </c>
      <c r="B12" s="14" t="s">
        <v>160</v>
      </c>
      <c r="C12" s="14">
        <v>9</v>
      </c>
      <c r="D12" s="19">
        <v>54</v>
      </c>
      <c r="E12" s="19" t="s">
        <v>192</v>
      </c>
      <c r="F12" s="19"/>
      <c r="G12" s="19"/>
      <c r="H12" s="19"/>
      <c r="I12" s="19"/>
      <c r="J12" s="16" t="s">
        <v>357</v>
      </c>
    </row>
    <row r="13" spans="1:10" x14ac:dyDescent="0.25">
      <c r="A13" s="14">
        <v>8733</v>
      </c>
      <c r="B13" s="14" t="s">
        <v>160</v>
      </c>
      <c r="C13" s="14">
        <v>16</v>
      </c>
      <c r="D13" s="19">
        <v>36</v>
      </c>
      <c r="E13" s="19" t="s">
        <v>193</v>
      </c>
      <c r="F13" s="19"/>
      <c r="G13" s="19"/>
      <c r="H13" s="19"/>
      <c r="I13" s="19"/>
      <c r="J13" s="16" t="s">
        <v>358</v>
      </c>
    </row>
    <row r="14" spans="1:10" x14ac:dyDescent="0.25">
      <c r="D14" s="19"/>
      <c r="E14" s="19"/>
      <c r="F14" s="19"/>
      <c r="G14" s="19"/>
      <c r="H14" s="19"/>
      <c r="I14" s="19"/>
    </row>
    <row r="15" spans="1:10" ht="31.5" x14ac:dyDescent="0.25">
      <c r="A15" s="14">
        <v>8797</v>
      </c>
      <c r="B15" s="14" t="s">
        <v>170</v>
      </c>
      <c r="C15" s="14">
        <v>0</v>
      </c>
      <c r="D15" s="19">
        <v>100</v>
      </c>
      <c r="E15" s="19">
        <v>1086.8</v>
      </c>
      <c r="F15" s="19" t="s">
        <v>174</v>
      </c>
      <c r="G15" s="19">
        <v>13.2</v>
      </c>
      <c r="H15" s="19"/>
      <c r="I15" s="19"/>
      <c r="J15" s="16" t="s">
        <v>359</v>
      </c>
    </row>
    <row r="16" spans="1:10" ht="31.5" x14ac:dyDescent="0.25">
      <c r="A16" s="14">
        <v>8800</v>
      </c>
      <c r="B16" s="14" t="s">
        <v>170</v>
      </c>
      <c r="C16" s="14">
        <v>5</v>
      </c>
      <c r="D16" s="19">
        <v>75</v>
      </c>
      <c r="E16" s="19">
        <v>663.6</v>
      </c>
      <c r="F16" s="19" t="s">
        <v>175</v>
      </c>
      <c r="G16" s="19">
        <v>14.2</v>
      </c>
      <c r="H16" s="19"/>
      <c r="I16" s="19"/>
      <c r="J16" s="16" t="s">
        <v>359</v>
      </c>
    </row>
    <row r="17" spans="1:10" ht="31.5" x14ac:dyDescent="0.25">
      <c r="A17" s="14">
        <v>8803</v>
      </c>
      <c r="B17" s="14" t="s">
        <v>170</v>
      </c>
      <c r="C17" s="14">
        <v>7</v>
      </c>
      <c r="D17" s="19">
        <v>54</v>
      </c>
      <c r="E17" s="19">
        <v>1529.7</v>
      </c>
      <c r="F17" s="19" t="s">
        <v>194</v>
      </c>
      <c r="G17" s="19" t="s">
        <v>196</v>
      </c>
      <c r="H17" s="19"/>
      <c r="I17" s="19"/>
      <c r="J17" s="16" t="s">
        <v>359</v>
      </c>
    </row>
    <row r="18" spans="1:10" ht="31.5" x14ac:dyDescent="0.25">
      <c r="A18" s="14">
        <v>8806</v>
      </c>
      <c r="B18" s="14" t="s">
        <v>170</v>
      </c>
      <c r="C18" s="14">
        <v>12</v>
      </c>
      <c r="D18" s="19">
        <v>36</v>
      </c>
      <c r="E18" s="19">
        <v>1627.8</v>
      </c>
      <c r="F18" s="19" t="s">
        <v>195</v>
      </c>
      <c r="G18" s="19">
        <v>20.2</v>
      </c>
      <c r="H18" s="19"/>
      <c r="I18" s="19"/>
      <c r="J18" s="16" t="s">
        <v>359</v>
      </c>
    </row>
    <row r="19" spans="1:10" x14ac:dyDescent="0.25">
      <c r="D19" s="19"/>
      <c r="E19" s="19"/>
      <c r="F19" s="19"/>
      <c r="G19" s="19"/>
      <c r="H19" s="19"/>
      <c r="I19" s="19"/>
    </row>
    <row r="20" spans="1:10" x14ac:dyDescent="0.25">
      <c r="A20" s="14">
        <v>8815</v>
      </c>
      <c r="B20" s="14" t="s">
        <v>170</v>
      </c>
      <c r="C20" s="14">
        <v>0</v>
      </c>
      <c r="D20" s="19">
        <v>100</v>
      </c>
      <c r="E20" s="19">
        <v>752</v>
      </c>
      <c r="F20" s="19" t="s">
        <v>171</v>
      </c>
      <c r="G20" s="19">
        <v>32.200000000000003</v>
      </c>
      <c r="H20" s="19"/>
      <c r="I20" s="19"/>
    </row>
    <row r="21" spans="1:10" x14ac:dyDescent="0.25">
      <c r="A21" s="14">
        <v>8818</v>
      </c>
      <c r="B21" s="14" t="s">
        <v>170</v>
      </c>
      <c r="C21" s="14">
        <v>4</v>
      </c>
      <c r="D21" s="19">
        <v>75</v>
      </c>
      <c r="E21" s="19">
        <v>821.9</v>
      </c>
      <c r="F21" s="19" t="s">
        <v>172</v>
      </c>
      <c r="G21" s="19">
        <v>29.6</v>
      </c>
      <c r="H21" s="19"/>
      <c r="I21" s="19"/>
    </row>
    <row r="22" spans="1:10" x14ac:dyDescent="0.25">
      <c r="A22" s="14">
        <v>8821</v>
      </c>
      <c r="B22" s="14" t="s">
        <v>170</v>
      </c>
      <c r="C22" s="14">
        <v>7</v>
      </c>
      <c r="D22" s="19">
        <v>54</v>
      </c>
      <c r="E22" s="19">
        <v>960.5</v>
      </c>
      <c r="F22" s="19" t="s">
        <v>173</v>
      </c>
      <c r="G22" s="19">
        <v>23.2</v>
      </c>
      <c r="H22" s="19"/>
      <c r="I22" s="19"/>
    </row>
    <row r="23" spans="1:10" x14ac:dyDescent="0.25">
      <c r="A23" s="14">
        <v>8824</v>
      </c>
      <c r="B23" s="14" t="s">
        <v>170</v>
      </c>
      <c r="C23" s="14">
        <v>12</v>
      </c>
      <c r="D23" s="19">
        <v>36</v>
      </c>
      <c r="E23" s="19">
        <v>748.3</v>
      </c>
      <c r="F23" s="19" t="s">
        <v>172</v>
      </c>
      <c r="G23" s="19">
        <v>21.6</v>
      </c>
      <c r="H23" s="19"/>
      <c r="I23" s="19"/>
    </row>
    <row r="24" spans="1:10" x14ac:dyDescent="0.25">
      <c r="D24" s="19"/>
      <c r="E24" s="19"/>
      <c r="F24" s="19"/>
      <c r="G24" s="19"/>
      <c r="H24" s="19"/>
      <c r="I24" s="19"/>
    </row>
    <row r="25" spans="1:10" x14ac:dyDescent="0.25">
      <c r="A25" s="14">
        <v>8847</v>
      </c>
      <c r="B25" s="14" t="s">
        <v>177</v>
      </c>
      <c r="C25" s="14">
        <v>0</v>
      </c>
      <c r="D25" s="19">
        <v>100</v>
      </c>
      <c r="E25" s="19" t="s">
        <v>47</v>
      </c>
      <c r="F25" s="19"/>
      <c r="G25" s="19"/>
      <c r="H25" s="19"/>
      <c r="I25" s="19"/>
      <c r="J25" s="16" t="s">
        <v>178</v>
      </c>
    </row>
    <row r="26" spans="1:10" x14ac:dyDescent="0.25">
      <c r="A26" s="14">
        <v>8850</v>
      </c>
      <c r="B26" s="14" t="s">
        <v>177</v>
      </c>
      <c r="C26" s="14">
        <v>6</v>
      </c>
      <c r="D26" s="19">
        <v>75</v>
      </c>
      <c r="E26" s="19" t="s">
        <v>180</v>
      </c>
      <c r="F26" s="19"/>
      <c r="G26" s="19"/>
      <c r="H26" s="19"/>
      <c r="I26" s="19"/>
      <c r="J26" s="16" t="s">
        <v>179</v>
      </c>
    </row>
    <row r="27" spans="1:10" x14ac:dyDescent="0.25">
      <c r="A27" s="14">
        <v>8853</v>
      </c>
      <c r="B27" s="14" t="s">
        <v>177</v>
      </c>
      <c r="C27" s="14">
        <v>16</v>
      </c>
      <c r="D27" s="19">
        <v>54</v>
      </c>
      <c r="E27" s="19" t="s">
        <v>165</v>
      </c>
      <c r="F27" s="19"/>
      <c r="G27" s="19"/>
      <c r="H27" s="19"/>
      <c r="I27" s="19"/>
      <c r="J27" s="16" t="s">
        <v>181</v>
      </c>
    </row>
    <row r="28" spans="1:10" x14ac:dyDescent="0.25">
      <c r="A28" s="14">
        <v>8856</v>
      </c>
      <c r="B28" s="14" t="s">
        <v>177</v>
      </c>
      <c r="C28" s="14">
        <v>26</v>
      </c>
      <c r="D28" s="19">
        <v>36</v>
      </c>
      <c r="E28" s="19" t="s">
        <v>176</v>
      </c>
      <c r="F28" s="19"/>
      <c r="G28" s="19"/>
      <c r="H28" s="19"/>
      <c r="I28" s="19"/>
      <c r="J28" s="16" t="s">
        <v>182</v>
      </c>
    </row>
    <row r="29" spans="1:10" x14ac:dyDescent="0.25">
      <c r="D29" s="19"/>
      <c r="E29" s="19"/>
      <c r="F29" s="19"/>
      <c r="G29" s="19"/>
      <c r="H29" s="19"/>
      <c r="I29" s="19"/>
    </row>
    <row r="30" spans="1:10" x14ac:dyDescent="0.25">
      <c r="A30" s="14">
        <v>8865</v>
      </c>
      <c r="B30" s="14" t="s">
        <v>177</v>
      </c>
      <c r="C30" s="14">
        <v>0</v>
      </c>
      <c r="D30" s="19">
        <v>100</v>
      </c>
      <c r="E30" s="19" t="s">
        <v>197</v>
      </c>
      <c r="F30" s="19"/>
      <c r="G30" s="19"/>
      <c r="H30" s="19"/>
      <c r="I30" s="19"/>
      <c r="J30" s="16" t="s">
        <v>185</v>
      </c>
    </row>
    <row r="31" spans="1:10" x14ac:dyDescent="0.25">
      <c r="A31" s="14">
        <v>8868</v>
      </c>
      <c r="B31" s="14" t="s">
        <v>177</v>
      </c>
      <c r="C31" s="14">
        <v>5</v>
      </c>
      <c r="D31" s="19">
        <v>75</v>
      </c>
      <c r="E31" s="19" t="s">
        <v>180</v>
      </c>
      <c r="F31" s="19"/>
      <c r="G31" s="19"/>
      <c r="H31" s="19"/>
      <c r="I31" s="19"/>
      <c r="J31" s="16" t="s">
        <v>186</v>
      </c>
    </row>
    <row r="32" spans="1:10" x14ac:dyDescent="0.25">
      <c r="A32" s="14">
        <v>8871</v>
      </c>
      <c r="B32" s="14" t="s">
        <v>177</v>
      </c>
      <c r="C32" s="14">
        <v>7</v>
      </c>
      <c r="D32" s="19">
        <v>54</v>
      </c>
      <c r="E32" s="19" t="s">
        <v>183</v>
      </c>
      <c r="F32" s="19"/>
      <c r="G32" s="19"/>
      <c r="H32" s="19"/>
      <c r="I32" s="19"/>
      <c r="J32" s="16" t="s">
        <v>181</v>
      </c>
    </row>
    <row r="33" spans="1:10" x14ac:dyDescent="0.25">
      <c r="A33" s="14">
        <v>8874</v>
      </c>
      <c r="B33" s="14" t="s">
        <v>177</v>
      </c>
      <c r="C33" s="14">
        <v>13</v>
      </c>
      <c r="D33" s="19">
        <v>36</v>
      </c>
      <c r="E33" s="19" t="s">
        <v>166</v>
      </c>
      <c r="F33" s="19"/>
      <c r="G33" s="19"/>
      <c r="H33" s="19"/>
      <c r="I33" s="19"/>
    </row>
    <row r="34" spans="1:10" x14ac:dyDescent="0.25">
      <c r="A34" s="14">
        <v>8876</v>
      </c>
      <c r="B34" s="14" t="s">
        <v>177</v>
      </c>
      <c r="C34" s="14">
        <v>27</v>
      </c>
      <c r="D34" s="19">
        <v>10</v>
      </c>
      <c r="E34" s="19"/>
      <c r="F34" s="19"/>
      <c r="G34" s="19"/>
      <c r="H34" s="19"/>
      <c r="I34" s="19"/>
      <c r="J34" s="16" t="s">
        <v>184</v>
      </c>
    </row>
    <row r="35" spans="1:10" x14ac:dyDescent="0.25">
      <c r="D35" s="19"/>
      <c r="E35" s="19"/>
      <c r="F35" s="19"/>
      <c r="G35" s="19"/>
      <c r="H35" s="19"/>
      <c r="I35" s="19"/>
    </row>
    <row r="37" spans="1:10" x14ac:dyDescent="0.25">
      <c r="A37" s="39" t="s">
        <v>187</v>
      </c>
    </row>
  </sheetData>
  <mergeCells count="1">
    <mergeCell ref="E3:F3"/>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workbookViewId="0"/>
  </sheetViews>
  <sheetFormatPr defaultColWidth="11" defaultRowHeight="15.75" x14ac:dyDescent="0.25"/>
  <cols>
    <col min="1" max="16384" width="11" style="3"/>
  </cols>
  <sheetData>
    <row r="1" spans="1:14" ht="16.5" thickBot="1" x14ac:dyDescent="0.3">
      <c r="A1" s="14" t="s">
        <v>489</v>
      </c>
      <c r="B1" s="14"/>
      <c r="C1" s="14"/>
      <c r="D1" s="14"/>
      <c r="E1" s="14"/>
      <c r="F1" s="14"/>
      <c r="G1" s="14"/>
      <c r="H1" s="14"/>
      <c r="I1" s="14"/>
      <c r="J1" s="14"/>
      <c r="K1" s="14"/>
      <c r="L1" s="14"/>
      <c r="M1" s="14"/>
      <c r="N1" s="14"/>
    </row>
    <row r="2" spans="1:14" ht="33" thickTop="1" thickBot="1" x14ac:dyDescent="0.3">
      <c r="A2" s="21" t="s">
        <v>107</v>
      </c>
      <c r="B2" s="22" t="s">
        <v>108</v>
      </c>
      <c r="C2" s="22" t="s">
        <v>109</v>
      </c>
      <c r="D2" s="22" t="s">
        <v>110</v>
      </c>
      <c r="E2" s="22" t="s">
        <v>111</v>
      </c>
      <c r="F2" s="22" t="s">
        <v>112</v>
      </c>
      <c r="G2" s="22" t="s">
        <v>113</v>
      </c>
      <c r="H2" s="22" t="s">
        <v>114</v>
      </c>
      <c r="I2" s="23" t="s">
        <v>115</v>
      </c>
      <c r="J2" s="24" t="s">
        <v>75</v>
      </c>
      <c r="K2" s="22" t="s">
        <v>116</v>
      </c>
      <c r="L2" s="22" t="s">
        <v>65</v>
      </c>
      <c r="M2" s="22" t="s">
        <v>117</v>
      </c>
      <c r="N2" s="23" t="s">
        <v>118</v>
      </c>
    </row>
    <row r="3" spans="1:14" ht="33" thickTop="1" thickBot="1" x14ac:dyDescent="0.3">
      <c r="A3" s="116" t="s">
        <v>75</v>
      </c>
      <c r="B3" s="111" t="s">
        <v>119</v>
      </c>
      <c r="C3" s="25" t="s">
        <v>156</v>
      </c>
      <c r="D3" s="26" t="s">
        <v>120</v>
      </c>
      <c r="E3" s="26" t="s">
        <v>149</v>
      </c>
      <c r="F3" s="26" t="s">
        <v>149</v>
      </c>
      <c r="G3" s="26" t="s">
        <v>149</v>
      </c>
      <c r="H3" s="26" t="s">
        <v>149</v>
      </c>
      <c r="I3" s="27" t="s">
        <v>149</v>
      </c>
      <c r="J3" s="82"/>
      <c r="K3" s="25" t="s">
        <v>121</v>
      </c>
      <c r="L3" s="25" t="s">
        <v>120</v>
      </c>
      <c r="M3" s="25">
        <v>0</v>
      </c>
      <c r="N3" s="27" t="s">
        <v>149</v>
      </c>
    </row>
    <row r="4" spans="1:14" ht="32.25" thickBot="1" x14ac:dyDescent="0.3">
      <c r="A4" s="117"/>
      <c r="B4" s="112"/>
      <c r="C4" s="25" t="s">
        <v>122</v>
      </c>
      <c r="D4" s="26">
        <v>0</v>
      </c>
      <c r="E4" s="26">
        <v>0</v>
      </c>
      <c r="F4" s="26">
        <v>0</v>
      </c>
      <c r="G4" s="26" t="s">
        <v>149</v>
      </c>
      <c r="H4" s="26" t="s">
        <v>149</v>
      </c>
      <c r="I4" s="27">
        <v>0</v>
      </c>
      <c r="J4" s="82"/>
      <c r="K4" s="25" t="s">
        <v>121</v>
      </c>
      <c r="L4" s="25" t="s">
        <v>121</v>
      </c>
      <c r="M4" s="25" t="s">
        <v>123</v>
      </c>
      <c r="N4" s="27" t="s">
        <v>121</v>
      </c>
    </row>
    <row r="5" spans="1:14" ht="48" thickBot="1" x14ac:dyDescent="0.3">
      <c r="A5" s="117"/>
      <c r="B5" s="113" t="s">
        <v>124</v>
      </c>
      <c r="C5" s="25" t="s">
        <v>125</v>
      </c>
      <c r="D5" s="26" t="s">
        <v>120</v>
      </c>
      <c r="E5" s="26" t="s">
        <v>121</v>
      </c>
      <c r="F5" s="26">
        <v>0</v>
      </c>
      <c r="G5" s="26" t="s">
        <v>120</v>
      </c>
      <c r="H5" s="26" t="s">
        <v>120</v>
      </c>
      <c r="I5" s="27" t="s">
        <v>120</v>
      </c>
      <c r="J5" s="82"/>
      <c r="K5" s="25" t="s">
        <v>123</v>
      </c>
      <c r="L5" s="25" t="s">
        <v>121</v>
      </c>
      <c r="M5" s="25" t="s">
        <v>121</v>
      </c>
      <c r="N5" s="27" t="s">
        <v>149</v>
      </c>
    </row>
    <row r="6" spans="1:14" ht="63.75" thickBot="1" x14ac:dyDescent="0.3">
      <c r="A6" s="117"/>
      <c r="B6" s="114"/>
      <c r="C6" s="25" t="s">
        <v>126</v>
      </c>
      <c r="D6" s="26" t="s">
        <v>120</v>
      </c>
      <c r="E6" s="26" t="s">
        <v>121</v>
      </c>
      <c r="F6" s="26">
        <v>0</v>
      </c>
      <c r="G6" s="26">
        <v>0</v>
      </c>
      <c r="H6" s="26" t="s">
        <v>120</v>
      </c>
      <c r="I6" s="27" t="s">
        <v>120</v>
      </c>
      <c r="J6" s="82"/>
      <c r="K6" s="25" t="s">
        <v>121</v>
      </c>
      <c r="L6" s="25" t="s">
        <v>121</v>
      </c>
      <c r="M6" s="25" t="s">
        <v>121</v>
      </c>
      <c r="N6" s="27" t="s">
        <v>149</v>
      </c>
    </row>
    <row r="7" spans="1:14" ht="16.5" thickBot="1" x14ac:dyDescent="0.3">
      <c r="A7" s="117"/>
      <c r="B7" s="115"/>
      <c r="C7" s="30" t="s">
        <v>83</v>
      </c>
      <c r="D7" s="31" t="s">
        <v>120</v>
      </c>
      <c r="E7" s="31" t="s">
        <v>121</v>
      </c>
      <c r="F7" s="31">
        <v>0</v>
      </c>
      <c r="G7" s="31" t="s">
        <v>120</v>
      </c>
      <c r="H7" s="31" t="s">
        <v>120</v>
      </c>
      <c r="I7" s="32" t="s">
        <v>120</v>
      </c>
      <c r="J7" s="83"/>
      <c r="K7" s="30">
        <v>0</v>
      </c>
      <c r="L7" s="30" t="s">
        <v>121</v>
      </c>
      <c r="M7" s="30" t="s">
        <v>121</v>
      </c>
      <c r="N7" s="32" t="s">
        <v>121</v>
      </c>
    </row>
    <row r="8" spans="1:14" ht="33" thickTop="1" thickBot="1" x14ac:dyDescent="0.3">
      <c r="A8" s="117"/>
      <c r="B8" s="12" t="s">
        <v>127</v>
      </c>
      <c r="C8" s="25" t="s">
        <v>128</v>
      </c>
      <c r="D8" s="26" t="s">
        <v>120</v>
      </c>
      <c r="E8" s="26" t="s">
        <v>121</v>
      </c>
      <c r="F8" s="26" t="s">
        <v>149</v>
      </c>
      <c r="G8" s="26" t="s">
        <v>120</v>
      </c>
      <c r="H8" s="26" t="s">
        <v>120</v>
      </c>
      <c r="I8" s="27">
        <v>0</v>
      </c>
      <c r="J8" s="82"/>
      <c r="K8" s="25">
        <v>0</v>
      </c>
      <c r="L8" s="25">
        <v>0</v>
      </c>
      <c r="M8" s="25" t="s">
        <v>123</v>
      </c>
      <c r="N8" s="27">
        <v>0</v>
      </c>
    </row>
    <row r="9" spans="1:14" ht="32.25" thickBot="1" x14ac:dyDescent="0.3">
      <c r="A9" s="117"/>
      <c r="B9" s="113" t="s">
        <v>129</v>
      </c>
      <c r="C9" s="25" t="s">
        <v>130</v>
      </c>
      <c r="D9" s="26" t="s">
        <v>120</v>
      </c>
      <c r="E9" s="26" t="s">
        <v>121</v>
      </c>
      <c r="F9" s="26" t="s">
        <v>149</v>
      </c>
      <c r="G9" s="26" t="s">
        <v>120</v>
      </c>
      <c r="H9" s="26" t="s">
        <v>120</v>
      </c>
      <c r="I9" s="27" t="s">
        <v>120</v>
      </c>
      <c r="J9" s="82"/>
      <c r="K9" s="25" t="s">
        <v>121</v>
      </c>
      <c r="L9" s="25" t="s">
        <v>121</v>
      </c>
      <c r="M9" s="25" t="s">
        <v>149</v>
      </c>
      <c r="N9" s="27" t="s">
        <v>149</v>
      </c>
    </row>
    <row r="10" spans="1:14" ht="32.25" thickBot="1" x14ac:dyDescent="0.3">
      <c r="A10" s="117"/>
      <c r="B10" s="112"/>
      <c r="C10" s="25" t="s">
        <v>131</v>
      </c>
      <c r="D10" s="26" t="s">
        <v>149</v>
      </c>
      <c r="E10" s="26">
        <v>0</v>
      </c>
      <c r="F10" s="26">
        <v>0</v>
      </c>
      <c r="G10" s="26">
        <v>0</v>
      </c>
      <c r="H10" s="26">
        <v>0</v>
      </c>
      <c r="I10" s="27">
        <v>0</v>
      </c>
      <c r="J10" s="82"/>
      <c r="K10" s="25" t="s">
        <v>120</v>
      </c>
      <c r="L10" s="25" t="s">
        <v>149</v>
      </c>
      <c r="M10" s="25">
        <v>0</v>
      </c>
      <c r="N10" s="27" t="s">
        <v>149</v>
      </c>
    </row>
    <row r="11" spans="1:14" ht="32.25" thickBot="1" x14ac:dyDescent="0.3">
      <c r="A11" s="117"/>
      <c r="B11" s="12" t="s">
        <v>132</v>
      </c>
      <c r="C11" s="25" t="s">
        <v>70</v>
      </c>
      <c r="D11" s="26" t="s">
        <v>120</v>
      </c>
      <c r="E11" s="26">
        <v>0</v>
      </c>
      <c r="F11" s="26" t="s">
        <v>149</v>
      </c>
      <c r="G11" s="26">
        <v>0</v>
      </c>
      <c r="H11" s="26" t="s">
        <v>149</v>
      </c>
      <c r="I11" s="27" t="s">
        <v>149</v>
      </c>
      <c r="J11" s="82"/>
      <c r="K11" s="25" t="s">
        <v>121</v>
      </c>
      <c r="L11" s="25" t="s">
        <v>121</v>
      </c>
      <c r="M11" s="25" t="s">
        <v>121</v>
      </c>
      <c r="N11" s="27" t="s">
        <v>121</v>
      </c>
    </row>
    <row r="12" spans="1:14" ht="32.25" thickBot="1" x14ac:dyDescent="0.3">
      <c r="A12" s="117"/>
      <c r="B12" s="29" t="s">
        <v>133</v>
      </c>
      <c r="C12" s="30" t="s">
        <v>134</v>
      </c>
      <c r="D12" s="31">
        <v>0</v>
      </c>
      <c r="E12" s="31" t="s">
        <v>121</v>
      </c>
      <c r="F12" s="31" t="s">
        <v>149</v>
      </c>
      <c r="G12" s="31" t="s">
        <v>120</v>
      </c>
      <c r="H12" s="31" t="s">
        <v>149</v>
      </c>
      <c r="I12" s="32" t="s">
        <v>149</v>
      </c>
      <c r="J12" s="83"/>
      <c r="K12" s="30">
        <v>0</v>
      </c>
      <c r="L12" s="30" t="s">
        <v>121</v>
      </c>
      <c r="M12" s="30">
        <v>0</v>
      </c>
      <c r="N12" s="32">
        <v>0</v>
      </c>
    </row>
    <row r="13" spans="1:14" ht="33" thickTop="1" thickBot="1" x14ac:dyDescent="0.3">
      <c r="A13" s="117"/>
      <c r="B13" s="12" t="s">
        <v>135</v>
      </c>
      <c r="C13" s="25" t="s">
        <v>136</v>
      </c>
      <c r="D13" s="25">
        <v>0</v>
      </c>
      <c r="E13" s="25">
        <v>0</v>
      </c>
      <c r="F13" s="25">
        <v>0</v>
      </c>
      <c r="G13" s="25">
        <v>0</v>
      </c>
      <c r="H13" s="25">
        <v>0</v>
      </c>
      <c r="I13" s="27">
        <v>0</v>
      </c>
      <c r="J13" s="82"/>
      <c r="K13" s="25">
        <v>0</v>
      </c>
      <c r="L13" s="25" t="s">
        <v>123</v>
      </c>
      <c r="M13" s="25">
        <v>0</v>
      </c>
      <c r="N13" s="27" t="s">
        <v>149</v>
      </c>
    </row>
    <row r="14" spans="1:14" ht="32.25" thickBot="1" x14ac:dyDescent="0.3">
      <c r="A14" s="117"/>
      <c r="B14" s="113" t="s">
        <v>137</v>
      </c>
      <c r="C14" s="25" t="s">
        <v>138</v>
      </c>
      <c r="D14" s="25" t="s">
        <v>120</v>
      </c>
      <c r="E14" s="25" t="s">
        <v>149</v>
      </c>
      <c r="F14" s="25" t="s">
        <v>149</v>
      </c>
      <c r="G14" s="25" t="s">
        <v>149</v>
      </c>
      <c r="H14" s="25" t="s">
        <v>149</v>
      </c>
      <c r="I14" s="27" t="s">
        <v>149</v>
      </c>
      <c r="J14" s="82"/>
      <c r="K14" s="25">
        <v>0</v>
      </c>
      <c r="L14" s="25" t="s">
        <v>121</v>
      </c>
      <c r="M14" s="25">
        <v>0</v>
      </c>
      <c r="N14" s="27" t="s">
        <v>121</v>
      </c>
    </row>
    <row r="15" spans="1:14" ht="32.25" thickBot="1" x14ac:dyDescent="0.3">
      <c r="A15" s="118"/>
      <c r="B15" s="115"/>
      <c r="C15" s="30" t="s">
        <v>139</v>
      </c>
      <c r="D15" s="30">
        <v>0</v>
      </c>
      <c r="E15" s="30">
        <v>0</v>
      </c>
      <c r="F15" s="30">
        <v>0</v>
      </c>
      <c r="G15" s="30">
        <v>0</v>
      </c>
      <c r="H15" s="30">
        <v>0</v>
      </c>
      <c r="I15" s="32">
        <v>0</v>
      </c>
      <c r="J15" s="83"/>
      <c r="K15" s="30" t="s">
        <v>44</v>
      </c>
      <c r="L15" s="30" t="s">
        <v>123</v>
      </c>
      <c r="M15" s="30" t="s">
        <v>121</v>
      </c>
      <c r="N15" s="32" t="s">
        <v>121</v>
      </c>
    </row>
    <row r="16" spans="1:14" ht="20.25" thickTop="1" thickBot="1" x14ac:dyDescent="0.3">
      <c r="A16" s="35" t="s">
        <v>140</v>
      </c>
      <c r="B16" s="30" t="s">
        <v>141</v>
      </c>
      <c r="C16" s="30" t="s">
        <v>142</v>
      </c>
      <c r="D16" s="30" t="s">
        <v>463</v>
      </c>
      <c r="E16" s="30" t="s">
        <v>464</v>
      </c>
      <c r="F16" s="30" t="s">
        <v>143</v>
      </c>
      <c r="G16" s="30" t="s">
        <v>465</v>
      </c>
      <c r="H16" s="30" t="s">
        <v>466</v>
      </c>
      <c r="I16" s="32" t="s">
        <v>467</v>
      </c>
      <c r="J16" s="83"/>
      <c r="K16" s="30" t="s">
        <v>468</v>
      </c>
      <c r="L16" s="30" t="s">
        <v>469</v>
      </c>
      <c r="M16" s="30" t="s">
        <v>470</v>
      </c>
      <c r="N16" s="32" t="s">
        <v>363</v>
      </c>
    </row>
    <row r="17" spans="1:14" ht="33" thickTop="1" thickBot="1" x14ac:dyDescent="0.3">
      <c r="A17" s="34" t="s">
        <v>107</v>
      </c>
      <c r="B17" s="29" t="s">
        <v>108</v>
      </c>
      <c r="C17" s="29" t="s">
        <v>109</v>
      </c>
      <c r="D17" s="29" t="s">
        <v>110</v>
      </c>
      <c r="E17" s="29" t="s">
        <v>111</v>
      </c>
      <c r="F17" s="29" t="s">
        <v>112</v>
      </c>
      <c r="G17" s="29" t="s">
        <v>113</v>
      </c>
      <c r="H17" s="29" t="s">
        <v>114</v>
      </c>
      <c r="I17" s="84" t="s">
        <v>115</v>
      </c>
      <c r="J17" s="85" t="s">
        <v>75</v>
      </c>
      <c r="K17" s="29" t="s">
        <v>116</v>
      </c>
      <c r="L17" s="29" t="s">
        <v>65</v>
      </c>
      <c r="M17" s="29" t="s">
        <v>117</v>
      </c>
      <c r="N17" s="84" t="s">
        <v>118</v>
      </c>
    </row>
    <row r="18" spans="1:14" ht="33" thickTop="1" thickBot="1" x14ac:dyDescent="0.3">
      <c r="A18" s="108" t="s">
        <v>116</v>
      </c>
      <c r="B18" s="111" t="s">
        <v>119</v>
      </c>
      <c r="C18" s="25" t="s">
        <v>156</v>
      </c>
      <c r="D18" s="26" t="s">
        <v>120</v>
      </c>
      <c r="E18" s="26" t="s">
        <v>149</v>
      </c>
      <c r="F18" s="26" t="s">
        <v>149</v>
      </c>
      <c r="G18" s="26" t="s">
        <v>149</v>
      </c>
      <c r="H18" s="26" t="s">
        <v>149</v>
      </c>
      <c r="I18" s="27" t="s">
        <v>149</v>
      </c>
      <c r="J18" s="25" t="s">
        <v>121</v>
      </c>
      <c r="K18" s="82"/>
      <c r="L18" s="25" t="s">
        <v>120</v>
      </c>
      <c r="M18" s="25">
        <v>0</v>
      </c>
      <c r="N18" s="27" t="s">
        <v>149</v>
      </c>
    </row>
    <row r="19" spans="1:14" ht="32.25" thickBot="1" x14ac:dyDescent="0.3">
      <c r="A19" s="109"/>
      <c r="B19" s="112"/>
      <c r="C19" s="25" t="s">
        <v>122</v>
      </c>
      <c r="D19" s="26">
        <v>0</v>
      </c>
      <c r="E19" s="26">
        <v>0</v>
      </c>
      <c r="F19" s="26">
        <v>0</v>
      </c>
      <c r="G19" s="26" t="s">
        <v>149</v>
      </c>
      <c r="H19" s="26" t="s">
        <v>149</v>
      </c>
      <c r="I19" s="27">
        <v>0</v>
      </c>
      <c r="J19" s="25" t="s">
        <v>121</v>
      </c>
      <c r="K19" s="82"/>
      <c r="L19" s="25" t="s">
        <v>121</v>
      </c>
      <c r="M19" s="25" t="s">
        <v>121</v>
      </c>
      <c r="N19" s="27">
        <v>0</v>
      </c>
    </row>
    <row r="20" spans="1:14" ht="48" thickBot="1" x14ac:dyDescent="0.3">
      <c r="A20" s="109"/>
      <c r="B20" s="113" t="s">
        <v>124</v>
      </c>
      <c r="C20" s="25" t="s">
        <v>125</v>
      </c>
      <c r="D20" s="26" t="s">
        <v>120</v>
      </c>
      <c r="E20" s="26">
        <v>0</v>
      </c>
      <c r="F20" s="26">
        <v>0</v>
      </c>
      <c r="G20" s="26">
        <v>0</v>
      </c>
      <c r="H20" s="26" t="s">
        <v>120</v>
      </c>
      <c r="I20" s="27">
        <v>0</v>
      </c>
      <c r="J20" s="25" t="s">
        <v>123</v>
      </c>
      <c r="K20" s="82"/>
      <c r="L20" s="25" t="s">
        <v>121</v>
      </c>
      <c r="M20" s="25">
        <v>0</v>
      </c>
      <c r="N20" s="27" t="s">
        <v>149</v>
      </c>
    </row>
    <row r="21" spans="1:14" ht="63.75" thickBot="1" x14ac:dyDescent="0.3">
      <c r="A21" s="109"/>
      <c r="B21" s="114"/>
      <c r="C21" s="25" t="s">
        <v>126</v>
      </c>
      <c r="D21" s="26" t="s">
        <v>120</v>
      </c>
      <c r="E21" s="26" t="s">
        <v>121</v>
      </c>
      <c r="F21" s="26">
        <v>0</v>
      </c>
      <c r="G21" s="26">
        <v>0</v>
      </c>
      <c r="H21" s="26" t="s">
        <v>120</v>
      </c>
      <c r="I21" s="27" t="s">
        <v>120</v>
      </c>
      <c r="J21" s="25" t="s">
        <v>121</v>
      </c>
      <c r="K21" s="82"/>
      <c r="L21" s="25" t="s">
        <v>121</v>
      </c>
      <c r="M21" s="25" t="s">
        <v>121</v>
      </c>
      <c r="N21" s="27" t="s">
        <v>149</v>
      </c>
    </row>
    <row r="22" spans="1:14" ht="16.5" thickBot="1" x14ac:dyDescent="0.3">
      <c r="A22" s="109"/>
      <c r="B22" s="115"/>
      <c r="C22" s="30" t="s">
        <v>83</v>
      </c>
      <c r="D22" s="31" t="s">
        <v>121</v>
      </c>
      <c r="E22" s="31" t="s">
        <v>120</v>
      </c>
      <c r="F22" s="31" t="s">
        <v>121</v>
      </c>
      <c r="G22" s="31" t="s">
        <v>121</v>
      </c>
      <c r="H22" s="31">
        <v>0</v>
      </c>
      <c r="I22" s="32">
        <v>0</v>
      </c>
      <c r="J22" s="30">
        <v>0</v>
      </c>
      <c r="K22" s="83"/>
      <c r="L22" s="30" t="s">
        <v>121</v>
      </c>
      <c r="M22" s="30">
        <v>0</v>
      </c>
      <c r="N22" s="32">
        <v>0</v>
      </c>
    </row>
    <row r="23" spans="1:14" ht="33" thickTop="1" thickBot="1" x14ac:dyDescent="0.3">
      <c r="A23" s="109"/>
      <c r="B23" s="12" t="s">
        <v>127</v>
      </c>
      <c r="C23" s="25" t="s">
        <v>128</v>
      </c>
      <c r="D23" s="26" t="s">
        <v>120</v>
      </c>
      <c r="E23" s="26">
        <v>0</v>
      </c>
      <c r="F23" s="26" t="s">
        <v>149</v>
      </c>
      <c r="G23" s="26" t="s">
        <v>121</v>
      </c>
      <c r="H23" s="26" t="s">
        <v>120</v>
      </c>
      <c r="I23" s="27">
        <v>0</v>
      </c>
      <c r="J23" s="25">
        <v>0</v>
      </c>
      <c r="K23" s="82"/>
      <c r="L23" s="25" t="s">
        <v>121</v>
      </c>
      <c r="M23" s="25">
        <v>0</v>
      </c>
      <c r="N23" s="27">
        <v>0</v>
      </c>
    </row>
    <row r="24" spans="1:14" ht="32.25" thickBot="1" x14ac:dyDescent="0.3">
      <c r="A24" s="109"/>
      <c r="B24" s="113" t="s">
        <v>129</v>
      </c>
      <c r="C24" s="25" t="s">
        <v>130</v>
      </c>
      <c r="D24" s="26">
        <v>0</v>
      </c>
      <c r="E24" s="26">
        <v>0</v>
      </c>
      <c r="F24" s="26" t="s">
        <v>149</v>
      </c>
      <c r="G24" s="26" t="s">
        <v>121</v>
      </c>
      <c r="H24" s="26" t="s">
        <v>120</v>
      </c>
      <c r="I24" s="27" t="s">
        <v>120</v>
      </c>
      <c r="J24" s="25" t="s">
        <v>121</v>
      </c>
      <c r="K24" s="82"/>
      <c r="L24" s="25" t="s">
        <v>121</v>
      </c>
      <c r="M24" s="25" t="s">
        <v>149</v>
      </c>
      <c r="N24" s="27" t="s">
        <v>149</v>
      </c>
    </row>
    <row r="25" spans="1:14" ht="32.25" thickBot="1" x14ac:dyDescent="0.3">
      <c r="A25" s="109"/>
      <c r="B25" s="112"/>
      <c r="C25" s="25" t="s">
        <v>131</v>
      </c>
      <c r="D25" s="26" t="s">
        <v>149</v>
      </c>
      <c r="E25" s="26" t="s">
        <v>120</v>
      </c>
      <c r="F25" s="26" t="s">
        <v>121</v>
      </c>
      <c r="G25" s="26">
        <v>0</v>
      </c>
      <c r="H25" s="26">
        <v>0</v>
      </c>
      <c r="I25" s="27">
        <v>0</v>
      </c>
      <c r="J25" s="25" t="s">
        <v>120</v>
      </c>
      <c r="K25" s="82"/>
      <c r="L25" s="25" t="s">
        <v>149</v>
      </c>
      <c r="M25" s="25">
        <v>0</v>
      </c>
      <c r="N25" s="27" t="s">
        <v>149</v>
      </c>
    </row>
    <row r="26" spans="1:14" ht="32.25" thickBot="1" x14ac:dyDescent="0.3">
      <c r="A26" s="109"/>
      <c r="B26" s="12" t="s">
        <v>132</v>
      </c>
      <c r="C26" s="25" t="s">
        <v>70</v>
      </c>
      <c r="D26" s="26">
        <v>0</v>
      </c>
      <c r="E26" s="26">
        <v>0</v>
      </c>
      <c r="F26" s="26" t="s">
        <v>149</v>
      </c>
      <c r="G26" s="26">
        <v>0</v>
      </c>
      <c r="H26" s="26" t="s">
        <v>149</v>
      </c>
      <c r="I26" s="27" t="s">
        <v>149</v>
      </c>
      <c r="J26" s="25" t="s">
        <v>121</v>
      </c>
      <c r="K26" s="82"/>
      <c r="L26" s="25" t="s">
        <v>121</v>
      </c>
      <c r="M26" s="25" t="s">
        <v>121</v>
      </c>
      <c r="N26" s="27">
        <v>0</v>
      </c>
    </row>
    <row r="27" spans="1:14" ht="32.25" thickBot="1" x14ac:dyDescent="0.3">
      <c r="A27" s="109"/>
      <c r="B27" s="29" t="s">
        <v>133</v>
      </c>
      <c r="C27" s="30" t="s">
        <v>134</v>
      </c>
      <c r="D27" s="31">
        <v>0</v>
      </c>
      <c r="E27" s="31">
        <v>0</v>
      </c>
      <c r="F27" s="31" t="s">
        <v>149</v>
      </c>
      <c r="G27" s="31">
        <v>0</v>
      </c>
      <c r="H27" s="31" t="s">
        <v>149</v>
      </c>
      <c r="I27" s="32" t="s">
        <v>149</v>
      </c>
      <c r="J27" s="30">
        <v>0</v>
      </c>
      <c r="K27" s="83"/>
      <c r="L27" s="30">
        <v>0</v>
      </c>
      <c r="M27" s="30">
        <v>0</v>
      </c>
      <c r="N27" s="32">
        <v>0</v>
      </c>
    </row>
    <row r="28" spans="1:14" ht="33" thickTop="1" thickBot="1" x14ac:dyDescent="0.3">
      <c r="A28" s="109"/>
      <c r="B28" s="12" t="s">
        <v>135</v>
      </c>
      <c r="C28" s="25" t="s">
        <v>136</v>
      </c>
      <c r="D28" s="25" t="s">
        <v>120</v>
      </c>
      <c r="E28" s="25" t="s">
        <v>121</v>
      </c>
      <c r="F28" s="25">
        <v>0</v>
      </c>
      <c r="G28" s="25" t="s">
        <v>120</v>
      </c>
      <c r="H28" s="25" t="s">
        <v>120</v>
      </c>
      <c r="I28" s="27" t="s">
        <v>120</v>
      </c>
      <c r="J28" s="25">
        <v>0</v>
      </c>
      <c r="K28" s="82"/>
      <c r="L28" s="25" t="s">
        <v>121</v>
      </c>
      <c r="M28" s="25" t="s">
        <v>121</v>
      </c>
      <c r="N28" s="27" t="s">
        <v>149</v>
      </c>
    </row>
    <row r="29" spans="1:14" ht="32.25" thickBot="1" x14ac:dyDescent="0.3">
      <c r="A29" s="109"/>
      <c r="B29" s="113" t="s">
        <v>137</v>
      </c>
      <c r="C29" s="25" t="s">
        <v>138</v>
      </c>
      <c r="D29" s="25">
        <v>0</v>
      </c>
      <c r="E29" s="25" t="s">
        <v>149</v>
      </c>
      <c r="F29" s="25" t="s">
        <v>149</v>
      </c>
      <c r="G29" s="25" t="s">
        <v>149</v>
      </c>
      <c r="H29" s="25" t="s">
        <v>149</v>
      </c>
      <c r="I29" s="27" t="s">
        <v>149</v>
      </c>
      <c r="J29" s="25">
        <v>0</v>
      </c>
      <c r="K29" s="82"/>
      <c r="L29" s="25">
        <v>0</v>
      </c>
      <c r="M29" s="25">
        <v>0</v>
      </c>
      <c r="N29" s="27">
        <v>0</v>
      </c>
    </row>
    <row r="30" spans="1:14" ht="32.25" thickBot="1" x14ac:dyDescent="0.3">
      <c r="A30" s="110"/>
      <c r="B30" s="115"/>
      <c r="C30" s="30" t="s">
        <v>139</v>
      </c>
      <c r="D30" s="30" t="s">
        <v>44</v>
      </c>
      <c r="E30" s="30" t="s">
        <v>44</v>
      </c>
      <c r="F30" s="30" t="s">
        <v>44</v>
      </c>
      <c r="G30" s="30" t="s">
        <v>44</v>
      </c>
      <c r="H30" s="30" t="s">
        <v>44</v>
      </c>
      <c r="I30" s="32" t="s">
        <v>44</v>
      </c>
      <c r="J30" s="30" t="s">
        <v>44</v>
      </c>
      <c r="K30" s="83"/>
      <c r="L30" s="30" t="s">
        <v>44</v>
      </c>
      <c r="M30" s="30" t="s">
        <v>44</v>
      </c>
      <c r="N30" s="32" t="s">
        <v>44</v>
      </c>
    </row>
    <row r="31" spans="1:14" ht="20.25" thickTop="1" thickBot="1" x14ac:dyDescent="0.3">
      <c r="A31" s="35" t="s">
        <v>140</v>
      </c>
      <c r="B31" s="30" t="s">
        <v>141</v>
      </c>
      <c r="C31" s="30" t="s">
        <v>142</v>
      </c>
      <c r="D31" s="30" t="s">
        <v>471</v>
      </c>
      <c r="E31" s="30" t="s">
        <v>144</v>
      </c>
      <c r="F31" s="30" t="s">
        <v>145</v>
      </c>
      <c r="G31" s="30" t="s">
        <v>144</v>
      </c>
      <c r="H31" s="30" t="s">
        <v>362</v>
      </c>
      <c r="I31" s="32" t="s">
        <v>472</v>
      </c>
      <c r="J31" s="30" t="s">
        <v>468</v>
      </c>
      <c r="K31" s="83"/>
      <c r="L31" s="30" t="s">
        <v>473</v>
      </c>
      <c r="M31" s="30" t="s">
        <v>474</v>
      </c>
      <c r="N31" s="32" t="s">
        <v>146</v>
      </c>
    </row>
    <row r="32" spans="1:14" ht="33" thickTop="1" thickBot="1" x14ac:dyDescent="0.3">
      <c r="A32" s="34" t="s">
        <v>107</v>
      </c>
      <c r="B32" s="29" t="s">
        <v>108</v>
      </c>
      <c r="C32" s="29" t="s">
        <v>109</v>
      </c>
      <c r="D32" s="29" t="s">
        <v>110</v>
      </c>
      <c r="E32" s="29" t="s">
        <v>111</v>
      </c>
      <c r="F32" s="29" t="s">
        <v>112</v>
      </c>
      <c r="G32" s="29" t="s">
        <v>113</v>
      </c>
      <c r="H32" s="29" t="s">
        <v>114</v>
      </c>
      <c r="I32" s="84" t="s">
        <v>115</v>
      </c>
      <c r="J32" s="85" t="s">
        <v>75</v>
      </c>
      <c r="K32" s="29" t="s">
        <v>116</v>
      </c>
      <c r="L32" s="29" t="s">
        <v>65</v>
      </c>
      <c r="M32" s="29" t="s">
        <v>117</v>
      </c>
      <c r="N32" s="84" t="s">
        <v>118</v>
      </c>
    </row>
    <row r="33" spans="1:14" ht="33" thickTop="1" thickBot="1" x14ac:dyDescent="0.3">
      <c r="A33" s="108" t="s">
        <v>65</v>
      </c>
      <c r="B33" s="111" t="s">
        <v>119</v>
      </c>
      <c r="C33" s="25" t="s">
        <v>58</v>
      </c>
      <c r="D33" s="26">
        <v>0</v>
      </c>
      <c r="E33" s="26" t="s">
        <v>149</v>
      </c>
      <c r="F33" s="26" t="s">
        <v>149</v>
      </c>
      <c r="G33" s="26" t="s">
        <v>149</v>
      </c>
      <c r="H33" s="26" t="s">
        <v>149</v>
      </c>
      <c r="I33" s="27" t="s">
        <v>149</v>
      </c>
      <c r="J33" s="25" t="s">
        <v>120</v>
      </c>
      <c r="K33" s="25" t="s">
        <v>120</v>
      </c>
      <c r="L33" s="82"/>
      <c r="M33" s="25" t="s">
        <v>120</v>
      </c>
      <c r="N33" s="27" t="s">
        <v>149</v>
      </c>
    </row>
    <row r="34" spans="1:14" ht="32.25" thickBot="1" x14ac:dyDescent="0.3">
      <c r="A34" s="109"/>
      <c r="B34" s="112"/>
      <c r="C34" s="25" t="s">
        <v>122</v>
      </c>
      <c r="D34" s="26">
        <v>0</v>
      </c>
      <c r="E34" s="26">
        <v>0</v>
      </c>
      <c r="F34" s="26">
        <v>0</v>
      </c>
      <c r="G34" s="26" t="s">
        <v>149</v>
      </c>
      <c r="H34" s="26" t="s">
        <v>149</v>
      </c>
      <c r="I34" s="27">
        <v>0</v>
      </c>
      <c r="J34" s="25" t="s">
        <v>121</v>
      </c>
      <c r="K34" s="25" t="s">
        <v>121</v>
      </c>
      <c r="L34" s="82"/>
      <c r="M34" s="25" t="s">
        <v>121</v>
      </c>
      <c r="N34" s="27" t="s">
        <v>121</v>
      </c>
    </row>
    <row r="35" spans="1:14" ht="48" thickBot="1" x14ac:dyDescent="0.3">
      <c r="A35" s="109"/>
      <c r="B35" s="113" t="s">
        <v>124</v>
      </c>
      <c r="C35" s="25" t="s">
        <v>125</v>
      </c>
      <c r="D35" s="26" t="s">
        <v>120</v>
      </c>
      <c r="E35" s="26" t="s">
        <v>121</v>
      </c>
      <c r="F35" s="26" t="s">
        <v>120</v>
      </c>
      <c r="G35" s="26" t="s">
        <v>120</v>
      </c>
      <c r="H35" s="26" t="s">
        <v>120</v>
      </c>
      <c r="I35" s="27" t="s">
        <v>120</v>
      </c>
      <c r="J35" s="25" t="s">
        <v>121</v>
      </c>
      <c r="K35" s="25" t="s">
        <v>121</v>
      </c>
      <c r="L35" s="82"/>
      <c r="M35" s="25" t="s">
        <v>121</v>
      </c>
      <c r="N35" s="27" t="s">
        <v>149</v>
      </c>
    </row>
    <row r="36" spans="1:14" ht="63.75" thickBot="1" x14ac:dyDescent="0.3">
      <c r="A36" s="109"/>
      <c r="B36" s="114"/>
      <c r="C36" s="25" t="s">
        <v>126</v>
      </c>
      <c r="D36" s="26" t="s">
        <v>120</v>
      </c>
      <c r="E36" s="26" t="s">
        <v>121</v>
      </c>
      <c r="F36" s="26" t="s">
        <v>120</v>
      </c>
      <c r="G36" s="26" t="s">
        <v>120</v>
      </c>
      <c r="H36" s="26" t="s">
        <v>120</v>
      </c>
      <c r="I36" s="27" t="s">
        <v>120</v>
      </c>
      <c r="J36" s="25" t="s">
        <v>121</v>
      </c>
      <c r="K36" s="25" t="s">
        <v>121</v>
      </c>
      <c r="L36" s="82"/>
      <c r="M36" s="25" t="s">
        <v>121</v>
      </c>
      <c r="N36" s="27" t="s">
        <v>149</v>
      </c>
    </row>
    <row r="37" spans="1:14" ht="16.5" thickBot="1" x14ac:dyDescent="0.3">
      <c r="A37" s="109"/>
      <c r="B37" s="115"/>
      <c r="C37" s="30" t="s">
        <v>83</v>
      </c>
      <c r="D37" s="31" t="s">
        <v>120</v>
      </c>
      <c r="E37" s="31" t="s">
        <v>121</v>
      </c>
      <c r="F37" s="31">
        <v>0</v>
      </c>
      <c r="G37" s="31" t="s">
        <v>120</v>
      </c>
      <c r="H37" s="31" t="s">
        <v>120</v>
      </c>
      <c r="I37" s="32" t="s">
        <v>120</v>
      </c>
      <c r="J37" s="30" t="s">
        <v>121</v>
      </c>
      <c r="K37" s="30" t="s">
        <v>121</v>
      </c>
      <c r="L37" s="83"/>
      <c r="M37" s="30" t="s">
        <v>121</v>
      </c>
      <c r="N37" s="32" t="s">
        <v>121</v>
      </c>
    </row>
    <row r="38" spans="1:14" ht="33" thickTop="1" thickBot="1" x14ac:dyDescent="0.3">
      <c r="A38" s="109"/>
      <c r="B38" s="12" t="s">
        <v>127</v>
      </c>
      <c r="C38" s="25" t="s">
        <v>128</v>
      </c>
      <c r="D38" s="26">
        <v>0</v>
      </c>
      <c r="E38" s="26">
        <v>0</v>
      </c>
      <c r="F38" s="26" t="s">
        <v>149</v>
      </c>
      <c r="G38" s="26">
        <v>0</v>
      </c>
      <c r="H38" s="26">
        <v>0</v>
      </c>
      <c r="I38" s="27">
        <v>0</v>
      </c>
      <c r="J38" s="25">
        <v>0</v>
      </c>
      <c r="K38" s="25" t="s">
        <v>121</v>
      </c>
      <c r="L38" s="82"/>
      <c r="M38" s="25">
        <v>0</v>
      </c>
      <c r="N38" s="27">
        <v>0</v>
      </c>
    </row>
    <row r="39" spans="1:14" ht="32.25" thickBot="1" x14ac:dyDescent="0.3">
      <c r="A39" s="109"/>
      <c r="B39" s="12" t="s">
        <v>129</v>
      </c>
      <c r="C39" s="25" t="s">
        <v>130</v>
      </c>
      <c r="D39" s="26">
        <v>0</v>
      </c>
      <c r="E39" s="26">
        <v>0</v>
      </c>
      <c r="F39" s="26">
        <v>0</v>
      </c>
      <c r="G39" s="26" t="s">
        <v>149</v>
      </c>
      <c r="H39" s="26" t="s">
        <v>120</v>
      </c>
      <c r="I39" s="27" t="s">
        <v>120</v>
      </c>
      <c r="J39" s="25" t="s">
        <v>121</v>
      </c>
      <c r="K39" s="25" t="s">
        <v>121</v>
      </c>
      <c r="L39" s="82"/>
      <c r="M39" s="25" t="s">
        <v>149</v>
      </c>
      <c r="N39" s="27" t="s">
        <v>149</v>
      </c>
    </row>
    <row r="40" spans="1:14" ht="32.25" thickBot="1" x14ac:dyDescent="0.3">
      <c r="A40" s="109"/>
      <c r="B40" s="12" t="s">
        <v>132</v>
      </c>
      <c r="C40" s="25" t="s">
        <v>70</v>
      </c>
      <c r="D40" s="26">
        <v>0</v>
      </c>
      <c r="E40" s="26" t="s">
        <v>121</v>
      </c>
      <c r="F40" s="26" t="s">
        <v>149</v>
      </c>
      <c r="G40" s="26">
        <v>0</v>
      </c>
      <c r="H40" s="26" t="s">
        <v>149</v>
      </c>
      <c r="I40" s="27" t="s">
        <v>149</v>
      </c>
      <c r="J40" s="25" t="s">
        <v>121</v>
      </c>
      <c r="K40" s="25" t="s">
        <v>121</v>
      </c>
      <c r="L40" s="82"/>
      <c r="M40" s="25" t="s">
        <v>121</v>
      </c>
      <c r="N40" s="27" t="s">
        <v>121</v>
      </c>
    </row>
    <row r="41" spans="1:14" ht="32.25" thickBot="1" x14ac:dyDescent="0.3">
      <c r="A41" s="109"/>
      <c r="B41" s="29" t="s">
        <v>133</v>
      </c>
      <c r="C41" s="30" t="s">
        <v>134</v>
      </c>
      <c r="D41" s="31">
        <v>0</v>
      </c>
      <c r="E41" s="31" t="s">
        <v>121</v>
      </c>
      <c r="F41" s="31" t="s">
        <v>149</v>
      </c>
      <c r="G41" s="31">
        <v>0</v>
      </c>
      <c r="H41" s="31" t="s">
        <v>149</v>
      </c>
      <c r="I41" s="32" t="s">
        <v>149</v>
      </c>
      <c r="J41" s="30" t="s">
        <v>121</v>
      </c>
      <c r="K41" s="30">
        <v>0</v>
      </c>
      <c r="L41" s="83"/>
      <c r="M41" s="30">
        <v>0</v>
      </c>
      <c r="N41" s="32">
        <v>0</v>
      </c>
    </row>
    <row r="42" spans="1:14" ht="33" thickTop="1" thickBot="1" x14ac:dyDescent="0.3">
      <c r="A42" s="109"/>
      <c r="B42" s="12" t="s">
        <v>135</v>
      </c>
      <c r="C42" s="25" t="s">
        <v>136</v>
      </c>
      <c r="D42" s="25" t="s">
        <v>120</v>
      </c>
      <c r="E42" s="25" t="s">
        <v>121</v>
      </c>
      <c r="F42" s="25" t="s">
        <v>120</v>
      </c>
      <c r="G42" s="25" t="s">
        <v>120</v>
      </c>
      <c r="H42" s="25" t="s">
        <v>120</v>
      </c>
      <c r="I42" s="27" t="s">
        <v>120</v>
      </c>
      <c r="J42" s="25" t="s">
        <v>123</v>
      </c>
      <c r="K42" s="25" t="s">
        <v>121</v>
      </c>
      <c r="L42" s="82"/>
      <c r="M42" s="25" t="s">
        <v>121</v>
      </c>
      <c r="N42" s="27" t="s">
        <v>149</v>
      </c>
    </row>
    <row r="43" spans="1:14" ht="32.25" thickBot="1" x14ac:dyDescent="0.3">
      <c r="A43" s="109"/>
      <c r="B43" s="113" t="s">
        <v>137</v>
      </c>
      <c r="C43" s="25" t="s">
        <v>138</v>
      </c>
      <c r="D43" s="25" t="s">
        <v>120</v>
      </c>
      <c r="E43" s="25" t="s">
        <v>149</v>
      </c>
      <c r="F43" s="25" t="s">
        <v>149</v>
      </c>
      <c r="G43" s="25" t="s">
        <v>149</v>
      </c>
      <c r="H43" s="25" t="s">
        <v>149</v>
      </c>
      <c r="I43" s="27" t="s">
        <v>149</v>
      </c>
      <c r="J43" s="25" t="s">
        <v>121</v>
      </c>
      <c r="K43" s="25">
        <v>0</v>
      </c>
      <c r="L43" s="82"/>
      <c r="M43" s="25">
        <v>0</v>
      </c>
      <c r="N43" s="27">
        <v>0</v>
      </c>
    </row>
    <row r="44" spans="1:14" ht="32.25" thickBot="1" x14ac:dyDescent="0.3">
      <c r="A44" s="110"/>
      <c r="B44" s="115"/>
      <c r="C44" s="30" t="s">
        <v>139</v>
      </c>
      <c r="D44" s="30" t="s">
        <v>123</v>
      </c>
      <c r="E44" s="30">
        <v>0</v>
      </c>
      <c r="F44" s="30" t="s">
        <v>147</v>
      </c>
      <c r="G44" s="30" t="s">
        <v>123</v>
      </c>
      <c r="H44" s="30" t="s">
        <v>147</v>
      </c>
      <c r="I44" s="32">
        <v>0</v>
      </c>
      <c r="J44" s="30" t="s">
        <v>123</v>
      </c>
      <c r="K44" s="30" t="s">
        <v>44</v>
      </c>
      <c r="L44" s="83"/>
      <c r="M44" s="30" t="s">
        <v>121</v>
      </c>
      <c r="N44" s="32">
        <v>0</v>
      </c>
    </row>
    <row r="45" spans="1:14" ht="20.25" thickTop="1" thickBot="1" x14ac:dyDescent="0.3">
      <c r="A45" s="35" t="s">
        <v>140</v>
      </c>
      <c r="B45" s="30" t="s">
        <v>141</v>
      </c>
      <c r="C45" s="30" t="s">
        <v>142</v>
      </c>
      <c r="D45" s="30" t="s">
        <v>472</v>
      </c>
      <c r="E45" s="30" t="s">
        <v>475</v>
      </c>
      <c r="F45" s="30" t="s">
        <v>476</v>
      </c>
      <c r="G45" s="30" t="s">
        <v>148</v>
      </c>
      <c r="H45" s="30" t="s">
        <v>477</v>
      </c>
      <c r="I45" s="32" t="s">
        <v>478</v>
      </c>
      <c r="J45" s="30" t="s">
        <v>469</v>
      </c>
      <c r="K45" s="30" t="s">
        <v>473</v>
      </c>
      <c r="L45" s="83"/>
      <c r="M45" s="30" t="s">
        <v>479</v>
      </c>
      <c r="N45" s="32" t="s">
        <v>364</v>
      </c>
    </row>
    <row r="46" spans="1:14" ht="33" thickTop="1" thickBot="1" x14ac:dyDescent="0.3">
      <c r="A46" s="34" t="s">
        <v>107</v>
      </c>
      <c r="B46" s="29" t="s">
        <v>108</v>
      </c>
      <c r="C46" s="29" t="s">
        <v>109</v>
      </c>
      <c r="D46" s="29" t="s">
        <v>110</v>
      </c>
      <c r="E46" s="29" t="s">
        <v>111</v>
      </c>
      <c r="F46" s="29" t="s">
        <v>112</v>
      </c>
      <c r="G46" s="29" t="s">
        <v>113</v>
      </c>
      <c r="H46" s="29" t="s">
        <v>114</v>
      </c>
      <c r="I46" s="84" t="s">
        <v>115</v>
      </c>
      <c r="J46" s="85" t="s">
        <v>75</v>
      </c>
      <c r="K46" s="29" t="s">
        <v>116</v>
      </c>
      <c r="L46" s="29" t="s">
        <v>65</v>
      </c>
      <c r="M46" s="29" t="s">
        <v>117</v>
      </c>
      <c r="N46" s="84" t="s">
        <v>118</v>
      </c>
    </row>
    <row r="47" spans="1:14" ht="33" thickTop="1" thickBot="1" x14ac:dyDescent="0.3">
      <c r="A47" s="108" t="s">
        <v>117</v>
      </c>
      <c r="B47" s="111" t="s">
        <v>119</v>
      </c>
      <c r="C47" s="25" t="s">
        <v>156</v>
      </c>
      <c r="D47" s="26">
        <v>0</v>
      </c>
      <c r="E47" s="26" t="s">
        <v>149</v>
      </c>
      <c r="F47" s="26" t="s">
        <v>149</v>
      </c>
      <c r="G47" s="26" t="s">
        <v>149</v>
      </c>
      <c r="H47" s="26" t="s">
        <v>149</v>
      </c>
      <c r="I47" s="27" t="s">
        <v>149</v>
      </c>
      <c r="J47" s="25">
        <v>0</v>
      </c>
      <c r="K47" s="25">
        <v>0</v>
      </c>
      <c r="L47" s="25" t="s">
        <v>120</v>
      </c>
      <c r="M47" s="82"/>
      <c r="N47" s="27" t="s">
        <v>149</v>
      </c>
    </row>
    <row r="48" spans="1:14" ht="32.25" thickBot="1" x14ac:dyDescent="0.3">
      <c r="A48" s="109"/>
      <c r="B48" s="112"/>
      <c r="C48" s="25" t="s">
        <v>122</v>
      </c>
      <c r="D48" s="26">
        <v>0</v>
      </c>
      <c r="E48" s="26">
        <v>0</v>
      </c>
      <c r="F48" s="26">
        <v>0</v>
      </c>
      <c r="G48" s="26" t="s">
        <v>149</v>
      </c>
      <c r="H48" s="26" t="s">
        <v>149</v>
      </c>
      <c r="I48" s="27">
        <v>0</v>
      </c>
      <c r="J48" s="25" t="s">
        <v>123</v>
      </c>
      <c r="K48" s="25" t="s">
        <v>121</v>
      </c>
      <c r="L48" s="25" t="s">
        <v>121</v>
      </c>
      <c r="M48" s="82"/>
      <c r="N48" s="27" t="s">
        <v>123</v>
      </c>
    </row>
    <row r="49" spans="1:14" ht="48" thickBot="1" x14ac:dyDescent="0.3">
      <c r="A49" s="109"/>
      <c r="B49" s="113" t="s">
        <v>124</v>
      </c>
      <c r="C49" s="25" t="s">
        <v>125</v>
      </c>
      <c r="D49" s="26" t="s">
        <v>120</v>
      </c>
      <c r="E49" s="26" t="s">
        <v>121</v>
      </c>
      <c r="F49" s="26">
        <v>0</v>
      </c>
      <c r="G49" s="26" t="s">
        <v>120</v>
      </c>
      <c r="H49" s="26" t="s">
        <v>120</v>
      </c>
      <c r="I49" s="27" t="s">
        <v>120</v>
      </c>
      <c r="J49" s="25" t="s">
        <v>121</v>
      </c>
      <c r="K49" s="25">
        <v>0</v>
      </c>
      <c r="L49" s="25" t="s">
        <v>121</v>
      </c>
      <c r="M49" s="86"/>
      <c r="N49" s="27" t="s">
        <v>149</v>
      </c>
    </row>
    <row r="50" spans="1:14" ht="63.75" thickBot="1" x14ac:dyDescent="0.3">
      <c r="A50" s="109"/>
      <c r="B50" s="114"/>
      <c r="C50" s="25" t="s">
        <v>126</v>
      </c>
      <c r="D50" s="26" t="s">
        <v>120</v>
      </c>
      <c r="E50" s="26" t="s">
        <v>121</v>
      </c>
      <c r="F50" s="26" t="s">
        <v>147</v>
      </c>
      <c r="G50" s="26" t="s">
        <v>147</v>
      </c>
      <c r="H50" s="26" t="s">
        <v>120</v>
      </c>
      <c r="I50" s="27" t="s">
        <v>120</v>
      </c>
      <c r="J50" s="25" t="s">
        <v>121</v>
      </c>
      <c r="K50" s="25" t="s">
        <v>121</v>
      </c>
      <c r="L50" s="25" t="s">
        <v>121</v>
      </c>
      <c r="M50" s="82"/>
      <c r="N50" s="27" t="s">
        <v>149</v>
      </c>
    </row>
    <row r="51" spans="1:14" ht="16.5" thickBot="1" x14ac:dyDescent="0.3">
      <c r="A51" s="109"/>
      <c r="B51" s="115"/>
      <c r="C51" s="30" t="s">
        <v>83</v>
      </c>
      <c r="D51" s="31" t="s">
        <v>120</v>
      </c>
      <c r="E51" s="31" t="s">
        <v>121</v>
      </c>
      <c r="F51" s="31">
        <v>0</v>
      </c>
      <c r="G51" s="31" t="s">
        <v>120</v>
      </c>
      <c r="H51" s="31" t="s">
        <v>120</v>
      </c>
      <c r="I51" s="32" t="s">
        <v>120</v>
      </c>
      <c r="J51" s="30" t="s">
        <v>121</v>
      </c>
      <c r="K51" s="30">
        <v>0</v>
      </c>
      <c r="L51" s="30" t="s">
        <v>121</v>
      </c>
      <c r="M51" s="83"/>
      <c r="N51" s="32" t="s">
        <v>121</v>
      </c>
    </row>
    <row r="52" spans="1:14" ht="33" thickTop="1" thickBot="1" x14ac:dyDescent="0.3">
      <c r="A52" s="109"/>
      <c r="B52" s="12" t="s">
        <v>127</v>
      </c>
      <c r="C52" s="25" t="s">
        <v>128</v>
      </c>
      <c r="D52" s="26">
        <v>0</v>
      </c>
      <c r="E52" s="26">
        <v>0</v>
      </c>
      <c r="F52" s="26" t="s">
        <v>149</v>
      </c>
      <c r="G52" s="26">
        <v>0</v>
      </c>
      <c r="H52" s="26" t="s">
        <v>149</v>
      </c>
      <c r="I52" s="27" t="s">
        <v>149</v>
      </c>
      <c r="J52" s="25" t="s">
        <v>123</v>
      </c>
      <c r="K52" s="25">
        <v>0</v>
      </c>
      <c r="L52" s="25">
        <v>0</v>
      </c>
      <c r="M52" s="86"/>
      <c r="N52" s="27" t="s">
        <v>123</v>
      </c>
    </row>
    <row r="53" spans="1:14" ht="32.25" thickBot="1" x14ac:dyDescent="0.3">
      <c r="A53" s="109"/>
      <c r="B53" s="12" t="s">
        <v>129</v>
      </c>
      <c r="C53" s="25" t="s">
        <v>131</v>
      </c>
      <c r="D53" s="26" t="s">
        <v>149</v>
      </c>
      <c r="E53" s="26">
        <v>0</v>
      </c>
      <c r="F53" s="26">
        <v>0</v>
      </c>
      <c r="G53" s="26">
        <v>0</v>
      </c>
      <c r="H53" s="26">
        <v>0</v>
      </c>
      <c r="I53" s="27">
        <v>0</v>
      </c>
      <c r="J53" s="25">
        <v>0</v>
      </c>
      <c r="K53" s="25">
        <v>0</v>
      </c>
      <c r="L53" s="25" t="s">
        <v>149</v>
      </c>
      <c r="M53" s="82"/>
      <c r="N53" s="27" t="s">
        <v>149</v>
      </c>
    </row>
    <row r="54" spans="1:14" ht="32.25" thickBot="1" x14ac:dyDescent="0.3">
      <c r="A54" s="109"/>
      <c r="B54" s="12" t="s">
        <v>132</v>
      </c>
      <c r="C54" s="25" t="s">
        <v>70</v>
      </c>
      <c r="D54" s="26" t="s">
        <v>120</v>
      </c>
      <c r="E54" s="26" t="s">
        <v>121</v>
      </c>
      <c r="F54" s="26" t="s">
        <v>149</v>
      </c>
      <c r="G54" s="26" t="s">
        <v>120</v>
      </c>
      <c r="H54" s="26" t="s">
        <v>149</v>
      </c>
      <c r="I54" s="27" t="s">
        <v>149</v>
      </c>
      <c r="J54" s="25" t="s">
        <v>121</v>
      </c>
      <c r="K54" s="25" t="s">
        <v>121</v>
      </c>
      <c r="L54" s="25" t="s">
        <v>121</v>
      </c>
      <c r="M54" s="82"/>
      <c r="N54" s="27" t="s">
        <v>121</v>
      </c>
    </row>
    <row r="55" spans="1:14" ht="32.25" thickBot="1" x14ac:dyDescent="0.3">
      <c r="A55" s="109"/>
      <c r="B55" s="29" t="s">
        <v>133</v>
      </c>
      <c r="C55" s="30" t="s">
        <v>134</v>
      </c>
      <c r="D55" s="31" t="s">
        <v>147</v>
      </c>
      <c r="E55" s="31">
        <v>0</v>
      </c>
      <c r="F55" s="31" t="s">
        <v>149</v>
      </c>
      <c r="G55" s="31">
        <v>0</v>
      </c>
      <c r="H55" s="31" t="s">
        <v>149</v>
      </c>
      <c r="I55" s="32" t="s">
        <v>149</v>
      </c>
      <c r="J55" s="30">
        <v>0</v>
      </c>
      <c r="K55" s="30">
        <v>0</v>
      </c>
      <c r="L55" s="30">
        <v>0</v>
      </c>
      <c r="M55" s="83"/>
      <c r="N55" s="32">
        <v>0</v>
      </c>
    </row>
    <row r="56" spans="1:14" ht="33" thickTop="1" thickBot="1" x14ac:dyDescent="0.3">
      <c r="A56" s="109"/>
      <c r="B56" s="12" t="s">
        <v>135</v>
      </c>
      <c r="C56" s="25" t="s">
        <v>136</v>
      </c>
      <c r="D56" s="25" t="s">
        <v>120</v>
      </c>
      <c r="E56" s="25" t="s">
        <v>121</v>
      </c>
      <c r="F56" s="25">
        <v>0</v>
      </c>
      <c r="G56" s="25" t="s">
        <v>120</v>
      </c>
      <c r="H56" s="25" t="s">
        <v>120</v>
      </c>
      <c r="I56" s="27" t="s">
        <v>120</v>
      </c>
      <c r="J56" s="25">
        <v>0</v>
      </c>
      <c r="K56" s="25" t="s">
        <v>121</v>
      </c>
      <c r="L56" s="25" t="s">
        <v>121</v>
      </c>
      <c r="M56" s="82"/>
      <c r="N56" s="27" t="s">
        <v>149</v>
      </c>
    </row>
    <row r="57" spans="1:14" ht="32.25" thickBot="1" x14ac:dyDescent="0.3">
      <c r="A57" s="109"/>
      <c r="B57" s="113" t="s">
        <v>137</v>
      </c>
      <c r="C57" s="25" t="s">
        <v>138</v>
      </c>
      <c r="D57" s="25">
        <v>0</v>
      </c>
      <c r="E57" s="25" t="s">
        <v>149</v>
      </c>
      <c r="F57" s="25" t="s">
        <v>149</v>
      </c>
      <c r="G57" s="25" t="s">
        <v>149</v>
      </c>
      <c r="H57" s="25" t="s">
        <v>149</v>
      </c>
      <c r="I57" s="27" t="s">
        <v>149</v>
      </c>
      <c r="J57" s="25">
        <v>0</v>
      </c>
      <c r="K57" s="25">
        <v>0</v>
      </c>
      <c r="L57" s="25">
        <v>0</v>
      </c>
      <c r="M57" s="82"/>
      <c r="N57" s="27">
        <v>0</v>
      </c>
    </row>
    <row r="58" spans="1:14" ht="32.25" thickBot="1" x14ac:dyDescent="0.3">
      <c r="A58" s="110"/>
      <c r="B58" s="115"/>
      <c r="C58" s="30" t="s">
        <v>139</v>
      </c>
      <c r="D58" s="30" t="s">
        <v>121</v>
      </c>
      <c r="E58" s="30" t="s">
        <v>120</v>
      </c>
      <c r="F58" s="30" t="s">
        <v>147</v>
      </c>
      <c r="G58" s="30" t="s">
        <v>121</v>
      </c>
      <c r="H58" s="30" t="s">
        <v>120</v>
      </c>
      <c r="I58" s="32" t="s">
        <v>120</v>
      </c>
      <c r="J58" s="30" t="s">
        <v>121</v>
      </c>
      <c r="K58" s="30" t="s">
        <v>44</v>
      </c>
      <c r="L58" s="30" t="s">
        <v>121</v>
      </c>
      <c r="M58" s="83"/>
      <c r="N58" s="32" t="s">
        <v>121</v>
      </c>
    </row>
    <row r="59" spans="1:14" ht="20.25" thickTop="1" thickBot="1" x14ac:dyDescent="0.3">
      <c r="A59" s="35" t="s">
        <v>140</v>
      </c>
      <c r="B59" s="30" t="s">
        <v>141</v>
      </c>
      <c r="C59" s="30" t="s">
        <v>142</v>
      </c>
      <c r="D59" s="30" t="s">
        <v>480</v>
      </c>
      <c r="E59" s="30" t="s">
        <v>360</v>
      </c>
      <c r="F59" s="30" t="s">
        <v>481</v>
      </c>
      <c r="G59" s="30" t="s">
        <v>482</v>
      </c>
      <c r="H59" s="30" t="s">
        <v>483</v>
      </c>
      <c r="I59" s="32" t="s">
        <v>484</v>
      </c>
      <c r="J59" s="30" t="s">
        <v>470</v>
      </c>
      <c r="K59" s="30" t="s">
        <v>474</v>
      </c>
      <c r="L59" s="30" t="s">
        <v>485</v>
      </c>
      <c r="M59" s="83"/>
      <c r="N59" s="32" t="s">
        <v>365</v>
      </c>
    </row>
    <row r="60" spans="1:14" ht="33" thickTop="1" thickBot="1" x14ac:dyDescent="0.3">
      <c r="A60" s="21" t="s">
        <v>107</v>
      </c>
      <c r="B60" s="22" t="s">
        <v>108</v>
      </c>
      <c r="C60" s="22" t="s">
        <v>109</v>
      </c>
      <c r="D60" s="22" t="s">
        <v>110</v>
      </c>
      <c r="E60" s="22" t="s">
        <v>111</v>
      </c>
      <c r="F60" s="22" t="s">
        <v>112</v>
      </c>
      <c r="G60" s="22" t="s">
        <v>113</v>
      </c>
      <c r="H60" s="22" t="s">
        <v>114</v>
      </c>
      <c r="I60" s="23" t="s">
        <v>115</v>
      </c>
      <c r="J60" s="24" t="s">
        <v>75</v>
      </c>
      <c r="K60" s="22" t="s">
        <v>116</v>
      </c>
      <c r="L60" s="22" t="s">
        <v>65</v>
      </c>
      <c r="M60" s="22" t="s">
        <v>117</v>
      </c>
      <c r="N60" s="23" t="s">
        <v>118</v>
      </c>
    </row>
    <row r="61" spans="1:14" ht="33" thickTop="1" thickBot="1" x14ac:dyDescent="0.3">
      <c r="A61" s="108" t="s">
        <v>118</v>
      </c>
      <c r="B61" s="12" t="s">
        <v>119</v>
      </c>
      <c r="C61" s="25" t="s">
        <v>122</v>
      </c>
      <c r="D61" s="26" t="s">
        <v>123</v>
      </c>
      <c r="E61" s="26">
        <v>0</v>
      </c>
      <c r="F61" s="26">
        <v>0</v>
      </c>
      <c r="G61" s="26" t="s">
        <v>153</v>
      </c>
      <c r="H61" s="26" t="s">
        <v>153</v>
      </c>
      <c r="I61" s="27" t="s">
        <v>153</v>
      </c>
      <c r="J61" s="25" t="s">
        <v>121</v>
      </c>
      <c r="K61" s="25">
        <v>0</v>
      </c>
      <c r="L61" s="25" t="s">
        <v>121</v>
      </c>
      <c r="M61" s="25" t="s">
        <v>123</v>
      </c>
      <c r="N61" s="28"/>
    </row>
    <row r="62" spans="1:14" ht="16.5" thickBot="1" x14ac:dyDescent="0.3">
      <c r="A62" s="109"/>
      <c r="B62" s="29" t="s">
        <v>124</v>
      </c>
      <c r="C62" s="30" t="s">
        <v>83</v>
      </c>
      <c r="D62" s="31" t="s">
        <v>120</v>
      </c>
      <c r="E62" s="31" t="s">
        <v>121</v>
      </c>
      <c r="F62" s="31">
        <v>0</v>
      </c>
      <c r="G62" s="31" t="s">
        <v>120</v>
      </c>
      <c r="H62" s="31" t="s">
        <v>120</v>
      </c>
      <c r="I62" s="32" t="s">
        <v>120</v>
      </c>
      <c r="J62" s="30" t="s">
        <v>121</v>
      </c>
      <c r="K62" s="30">
        <v>0</v>
      </c>
      <c r="L62" s="30" t="s">
        <v>121</v>
      </c>
      <c r="M62" s="30" t="s">
        <v>121</v>
      </c>
      <c r="N62" s="33"/>
    </row>
    <row r="63" spans="1:14" ht="33" thickTop="1" thickBot="1" x14ac:dyDescent="0.3">
      <c r="A63" s="109"/>
      <c r="B63" s="12" t="s">
        <v>127</v>
      </c>
      <c r="C63" s="25" t="s">
        <v>128</v>
      </c>
      <c r="D63" s="26">
        <v>0</v>
      </c>
      <c r="E63" s="26" t="s">
        <v>121</v>
      </c>
      <c r="F63" s="26" t="s">
        <v>153</v>
      </c>
      <c r="G63" s="26">
        <v>0</v>
      </c>
      <c r="H63" s="26" t="s">
        <v>153</v>
      </c>
      <c r="I63" s="27" t="s">
        <v>153</v>
      </c>
      <c r="J63" s="25">
        <v>0</v>
      </c>
      <c r="K63" s="25">
        <v>0</v>
      </c>
      <c r="L63" s="25">
        <v>0</v>
      </c>
      <c r="M63" s="25" t="s">
        <v>123</v>
      </c>
      <c r="N63" s="28"/>
    </row>
    <row r="64" spans="1:14" ht="32.25" thickBot="1" x14ac:dyDescent="0.3">
      <c r="A64" s="109"/>
      <c r="B64" s="12" t="s">
        <v>132</v>
      </c>
      <c r="C64" s="25" t="s">
        <v>70</v>
      </c>
      <c r="D64" s="26" t="s">
        <v>120</v>
      </c>
      <c r="E64" s="26">
        <v>0</v>
      </c>
      <c r="F64" s="26" t="s">
        <v>153</v>
      </c>
      <c r="G64" s="26" t="s">
        <v>120</v>
      </c>
      <c r="H64" s="26" t="s">
        <v>153</v>
      </c>
      <c r="I64" s="27" t="s">
        <v>153</v>
      </c>
      <c r="J64" s="25" t="s">
        <v>121</v>
      </c>
      <c r="K64" s="25">
        <v>0</v>
      </c>
      <c r="L64" s="25" t="s">
        <v>121</v>
      </c>
      <c r="M64" s="25" t="s">
        <v>121</v>
      </c>
      <c r="N64" s="28"/>
    </row>
    <row r="65" spans="1:14" ht="32.25" thickBot="1" x14ac:dyDescent="0.3">
      <c r="A65" s="109"/>
      <c r="B65" s="29" t="s">
        <v>154</v>
      </c>
      <c r="C65" s="30" t="s">
        <v>134</v>
      </c>
      <c r="D65" s="31">
        <v>0</v>
      </c>
      <c r="E65" s="31">
        <v>0</v>
      </c>
      <c r="F65" s="31" t="s">
        <v>153</v>
      </c>
      <c r="G65" s="31">
        <v>0</v>
      </c>
      <c r="H65" s="31" t="s">
        <v>153</v>
      </c>
      <c r="I65" s="32" t="s">
        <v>153</v>
      </c>
      <c r="J65" s="30">
        <v>0</v>
      </c>
      <c r="K65" s="30">
        <v>0</v>
      </c>
      <c r="L65" s="30">
        <v>0</v>
      </c>
      <c r="M65" s="30">
        <v>0</v>
      </c>
      <c r="N65" s="33"/>
    </row>
    <row r="66" spans="1:14" ht="33" thickTop="1" thickBot="1" x14ac:dyDescent="0.3">
      <c r="A66" s="109"/>
      <c r="B66" s="111" t="s">
        <v>137</v>
      </c>
      <c r="C66" s="25" t="s">
        <v>138</v>
      </c>
      <c r="D66" s="25">
        <v>0</v>
      </c>
      <c r="E66" s="25" t="s">
        <v>153</v>
      </c>
      <c r="F66" s="25" t="s">
        <v>153</v>
      </c>
      <c r="G66" s="25" t="s">
        <v>153</v>
      </c>
      <c r="H66" s="25" t="s">
        <v>153</v>
      </c>
      <c r="I66" s="27" t="s">
        <v>153</v>
      </c>
      <c r="J66" s="25" t="s">
        <v>121</v>
      </c>
      <c r="K66" s="25">
        <v>0</v>
      </c>
      <c r="L66" s="25">
        <v>0</v>
      </c>
      <c r="M66" s="25">
        <v>0</v>
      </c>
      <c r="N66" s="28"/>
    </row>
    <row r="67" spans="1:14" ht="32.25" thickBot="1" x14ac:dyDescent="0.3">
      <c r="A67" s="110"/>
      <c r="B67" s="115"/>
      <c r="C67" s="30" t="s">
        <v>139</v>
      </c>
      <c r="D67" s="30">
        <v>0</v>
      </c>
      <c r="E67" s="30">
        <v>0</v>
      </c>
      <c r="F67" s="30">
        <v>0</v>
      </c>
      <c r="G67" s="30">
        <v>0</v>
      </c>
      <c r="H67" s="30">
        <v>0</v>
      </c>
      <c r="I67" s="32" t="s">
        <v>147</v>
      </c>
      <c r="J67" s="30" t="s">
        <v>121</v>
      </c>
      <c r="K67" s="30" t="s">
        <v>155</v>
      </c>
      <c r="L67" s="30">
        <v>0</v>
      </c>
      <c r="M67" s="30" t="s">
        <v>121</v>
      </c>
      <c r="N67" s="33"/>
    </row>
    <row r="68" spans="1:14" ht="20.25" thickTop="1" thickBot="1" x14ac:dyDescent="0.3">
      <c r="A68" s="35" t="s">
        <v>140</v>
      </c>
      <c r="B68" s="30" t="s">
        <v>141</v>
      </c>
      <c r="C68" s="30" t="s">
        <v>142</v>
      </c>
      <c r="D68" s="30">
        <v>-0.15</v>
      </c>
      <c r="E68" s="30" t="s">
        <v>360</v>
      </c>
      <c r="F68" s="30">
        <v>-0.16</v>
      </c>
      <c r="G68" s="30" t="s">
        <v>361</v>
      </c>
      <c r="H68" s="30">
        <v>-0.4</v>
      </c>
      <c r="I68" s="32" t="s">
        <v>362</v>
      </c>
      <c r="J68" s="30" t="s">
        <v>363</v>
      </c>
      <c r="K68" s="30">
        <v>0.03</v>
      </c>
      <c r="L68" s="30" t="s">
        <v>364</v>
      </c>
      <c r="M68" s="30" t="s">
        <v>365</v>
      </c>
      <c r="N68" s="33"/>
    </row>
    <row r="69" spans="1:14" ht="16.5" thickTop="1" x14ac:dyDescent="0.25"/>
  </sheetData>
  <mergeCells count="20">
    <mergeCell ref="A61:A67"/>
    <mergeCell ref="B66:B67"/>
    <mergeCell ref="A33:A44"/>
    <mergeCell ref="B33:B34"/>
    <mergeCell ref="B35:B37"/>
    <mergeCell ref="B43:B44"/>
    <mergeCell ref="A47:A58"/>
    <mergeCell ref="B47:B48"/>
    <mergeCell ref="B49:B51"/>
    <mergeCell ref="B57:B58"/>
    <mergeCell ref="A3:A15"/>
    <mergeCell ref="B3:B4"/>
    <mergeCell ref="B5:B7"/>
    <mergeCell ref="B9:B10"/>
    <mergeCell ref="B14:B15"/>
    <mergeCell ref="A18:A30"/>
    <mergeCell ref="B18:B19"/>
    <mergeCell ref="B20:B22"/>
    <mergeCell ref="B24:B25"/>
    <mergeCell ref="B29:B30"/>
  </mergeCells>
  <pageMargins left="0.75" right="0.75" top="1" bottom="1" header="0.5" footer="0.5"/>
  <pageSetup paperSize="9"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Figure S1</vt:lpstr>
      <vt:lpstr>Figure S2</vt:lpstr>
      <vt:lpstr>Figure S3</vt:lpstr>
      <vt:lpstr>Table S1</vt:lpstr>
      <vt:lpstr>Table S2</vt:lpstr>
      <vt:lpstr>Table S3</vt:lpstr>
      <vt:lpstr>Table S4</vt:lpstr>
      <vt:lpstr>Table S5</vt:lpstr>
      <vt:lpstr>Table S6</vt:lpstr>
    </vt:vector>
  </TitlesOfParts>
  <Company>SU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Roxy Foster</dc:creator>
  <cp:lastModifiedBy>marcus</cp:lastModifiedBy>
  <dcterms:created xsi:type="dcterms:W3CDTF">2016-10-24T19:04:54Z</dcterms:created>
  <dcterms:modified xsi:type="dcterms:W3CDTF">2017-11-22T13:29:53Z</dcterms:modified>
</cp:coreProperties>
</file>